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2.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mc:AlternateContent xmlns:mc="http://schemas.openxmlformats.org/markup-compatibility/2006">
    <mc:Choice Requires="x15">
      <x15ac:absPath xmlns:x15ac="http://schemas.microsoft.com/office/spreadsheetml/2010/11/ac" url="C:\Users\rico9\Desktop\23S\DES212\"/>
    </mc:Choice>
  </mc:AlternateContent>
  <xr:revisionPtr revIDLastSave="0" documentId="13_ncr:1_{B27E0E07-0FB7-4F40-B285-20198F044FF6}" xr6:coauthVersionLast="47" xr6:coauthVersionMax="47" xr10:uidLastSave="{00000000-0000-0000-0000-000000000000}"/>
  <bookViews>
    <workbookView xWindow="-108" yWindow="-108" windowWidth="41496" windowHeight="16896" xr2:uid="{00000000-000D-0000-FFFF-FFFF00000000}"/>
  </bookViews>
  <sheets>
    <sheet name="Progression" sheetId="12" r:id="rId1"/>
    <sheet name="Rewards" sheetId="11" r:id="rId2"/>
    <sheet name="Raw Materials" sheetId="1" r:id="rId3"/>
    <sheet name="Refined Materials" sheetId="6" r:id="rId4"/>
    <sheet name="Parts" sheetId="7" r:id="rId5"/>
    <sheet name="Products" sheetId="8" r:id="rId6"/>
    <sheet name="Data" sheetId="10" r:id="rId7"/>
    <sheet name="Charts" sheetId="9" r:id="rId8"/>
    <sheet name="Design Intention" sheetId="2"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5" i="12" l="1"/>
  <c r="I5" i="12"/>
  <c r="I6" i="12" s="1"/>
  <c r="O4" i="12"/>
  <c r="C17" i="12"/>
  <c r="C18" i="12"/>
  <c r="C19" i="12" s="1"/>
  <c r="C20" i="12" s="1"/>
  <c r="C21" i="12" s="1"/>
  <c r="C22" i="12" s="1"/>
  <c r="C23" i="12" s="1"/>
  <c r="C24" i="12" s="1"/>
  <c r="C25" i="12" s="1"/>
  <c r="C26" i="12" s="1"/>
  <c r="C27" i="12" s="1"/>
  <c r="C28" i="12" s="1"/>
  <c r="C29" i="12" s="1"/>
  <c r="C30" i="12" s="1"/>
  <c r="C31" i="12" s="1"/>
  <c r="C32" i="12" s="1"/>
  <c r="C33" i="12" s="1"/>
  <c r="C34" i="12" s="1"/>
  <c r="C35" i="12" s="1"/>
  <c r="C36" i="12" s="1"/>
  <c r="C37" i="12" s="1"/>
  <c r="C38" i="12" s="1"/>
  <c r="C39" i="12" s="1"/>
  <c r="C40" i="12" s="1"/>
  <c r="C41" i="12" s="1"/>
  <c r="C42" i="12" s="1"/>
  <c r="C43" i="12" s="1"/>
  <c r="C44" i="12" s="1"/>
  <c r="C45" i="12" s="1"/>
  <c r="C46" i="12" s="1"/>
  <c r="C47" i="12" s="1"/>
  <c r="C48" i="12" s="1"/>
  <c r="C49" i="12" s="1"/>
  <c r="C50" i="12" s="1"/>
  <c r="C51" i="12" s="1"/>
  <c r="C52" i="12" s="1"/>
  <c r="C53" i="12" s="1"/>
  <c r="C54" i="12" s="1"/>
  <c r="C7" i="12"/>
  <c r="C8" i="12" s="1"/>
  <c r="C9" i="12" s="1"/>
  <c r="C10" i="12" s="1"/>
  <c r="C11" i="12" s="1"/>
  <c r="C12" i="12" s="1"/>
  <c r="C13" i="12" s="1"/>
  <c r="C14" i="12" s="1"/>
  <c r="C15" i="12" s="1"/>
  <c r="C16" i="12" s="1"/>
  <c r="C6" i="12"/>
  <c r="F6" i="12"/>
  <c r="F7" i="12" s="1"/>
  <c r="F8" i="12" s="1"/>
  <c r="F9" i="12" s="1"/>
  <c r="F10" i="12" s="1"/>
  <c r="F11" i="12" s="1"/>
  <c r="F12" i="12" s="1"/>
  <c r="F13" i="12" s="1"/>
  <c r="F14" i="12" s="1"/>
  <c r="AE16" i="11"/>
  <c r="AH15" i="11"/>
  <c r="AH14" i="11"/>
  <c r="AH13" i="11"/>
  <c r="AH12" i="11"/>
  <c r="AH11" i="11"/>
  <c r="AG15" i="11"/>
  <c r="AG14" i="11"/>
  <c r="AG13" i="11"/>
  <c r="AG12" i="11"/>
  <c r="AG11" i="11"/>
  <c r="AG10" i="11"/>
  <c r="AH10" i="11" s="1"/>
  <c r="AG9" i="11"/>
  <c r="AH9" i="11" s="1"/>
  <c r="AG8" i="11"/>
  <c r="AH8" i="11" s="1"/>
  <c r="AG6" i="11"/>
  <c r="AG7" i="11"/>
  <c r="AH6" i="11"/>
  <c r="AG5" i="11"/>
  <c r="AH5" i="11" s="1"/>
  <c r="AG4" i="11"/>
  <c r="AC15" i="11"/>
  <c r="AC14" i="11"/>
  <c r="AC13" i="11"/>
  <c r="AC12" i="11"/>
  <c r="AC11" i="11"/>
  <c r="AC10" i="11"/>
  <c r="AC9" i="11"/>
  <c r="AC8" i="11"/>
  <c r="AC7" i="11"/>
  <c r="AC6" i="11"/>
  <c r="AC5" i="11"/>
  <c r="AC4" i="11"/>
  <c r="X15" i="11"/>
  <c r="AA11" i="11"/>
  <c r="AA12" i="11"/>
  <c r="AA13" i="11"/>
  <c r="AA14" i="11"/>
  <c r="Z14" i="11"/>
  <c r="Z13" i="11"/>
  <c r="Z12" i="11"/>
  <c r="Z11" i="11"/>
  <c r="Z10" i="11"/>
  <c r="AA10" i="11" s="1"/>
  <c r="Z9" i="11"/>
  <c r="AA9" i="11"/>
  <c r="Z8" i="11"/>
  <c r="AA8" i="11" s="1"/>
  <c r="Z7" i="11"/>
  <c r="AA7" i="11" s="1"/>
  <c r="Z6" i="11"/>
  <c r="AA6" i="11" s="1"/>
  <c r="Z5" i="11"/>
  <c r="AA5" i="11" s="1"/>
  <c r="Z4" i="11"/>
  <c r="V14" i="11"/>
  <c r="V13" i="11"/>
  <c r="V12" i="11"/>
  <c r="V11" i="11"/>
  <c r="V10" i="11"/>
  <c r="V9" i="11"/>
  <c r="V8" i="11"/>
  <c r="V7" i="11"/>
  <c r="V6" i="11"/>
  <c r="V5" i="11"/>
  <c r="V4" i="11"/>
  <c r="T11" i="11"/>
  <c r="S5" i="11"/>
  <c r="T5" i="11" s="1"/>
  <c r="S4" i="11"/>
  <c r="T4" i="11" s="1"/>
  <c r="S8" i="11"/>
  <c r="S7" i="11"/>
  <c r="S6" i="11"/>
  <c r="S11" i="11"/>
  <c r="S10" i="11"/>
  <c r="S9" i="11"/>
  <c r="T9" i="11" s="1"/>
  <c r="O11" i="11"/>
  <c r="O10" i="11"/>
  <c r="O9" i="11"/>
  <c r="O8" i="11"/>
  <c r="O7" i="11"/>
  <c r="O6" i="11"/>
  <c r="Q12" i="11"/>
  <c r="O5" i="11"/>
  <c r="O4" i="11"/>
  <c r="E8" i="11"/>
  <c r="F8" i="11" s="1"/>
  <c r="E7" i="11"/>
  <c r="F7" i="11" s="1"/>
  <c r="A9" i="11"/>
  <c r="E9" i="11" s="1"/>
  <c r="J11" i="11"/>
  <c r="AH7" i="11"/>
  <c r="AH4" i="11"/>
  <c r="AH3" i="11"/>
  <c r="AA4" i="11"/>
  <c r="AA3" i="11"/>
  <c r="T10" i="11"/>
  <c r="T8" i="11"/>
  <c r="T7" i="11"/>
  <c r="T6" i="11"/>
  <c r="T3" i="11"/>
  <c r="M3" i="11"/>
  <c r="F3" i="11"/>
  <c r="H10" i="11"/>
  <c r="L10" i="11" s="1"/>
  <c r="M10" i="11" s="1"/>
  <c r="H9" i="11"/>
  <c r="L9" i="11" s="1"/>
  <c r="M9" i="11" s="1"/>
  <c r="H8" i="11"/>
  <c r="L8" i="11" s="1"/>
  <c r="M8" i="11" s="1"/>
  <c r="H7" i="11"/>
  <c r="L7" i="11" s="1"/>
  <c r="M7" i="11" s="1"/>
  <c r="C11" i="11"/>
  <c r="H4" i="11"/>
  <c r="L4" i="11" s="1"/>
  <c r="M4" i="11" s="1"/>
  <c r="A10" i="11"/>
  <c r="E10" i="11" s="1"/>
  <c r="F10" i="11" s="1"/>
  <c r="A8" i="11"/>
  <c r="A7" i="11"/>
  <c r="A6" i="11"/>
  <c r="E6" i="11" s="1"/>
  <c r="F6" i="11" s="1"/>
  <c r="A5" i="11"/>
  <c r="E5" i="11" s="1"/>
  <c r="F5" i="11" s="1"/>
  <c r="A4" i="11"/>
  <c r="E4" i="11" s="1"/>
  <c r="H5" i="11"/>
  <c r="L5" i="11" s="1"/>
  <c r="M5" i="11" s="1"/>
  <c r="H6" i="11"/>
  <c r="L6" i="11" s="1"/>
  <c r="M6" i="11" s="1"/>
  <c r="T39" i="10"/>
  <c r="S39" i="10"/>
  <c r="R39" i="10"/>
  <c r="Q39" i="10"/>
  <c r="P39" i="10"/>
  <c r="O39" i="10"/>
  <c r="N39" i="10"/>
  <c r="M39" i="10"/>
  <c r="L39" i="10"/>
  <c r="K39" i="10"/>
  <c r="J39" i="10"/>
  <c r="I39" i="10"/>
  <c r="H39" i="10"/>
  <c r="G39" i="10"/>
  <c r="F39" i="10"/>
  <c r="E39" i="10"/>
  <c r="D39" i="10"/>
  <c r="C39" i="10"/>
  <c r="B39" i="10"/>
  <c r="L17" i="10"/>
  <c r="K17" i="10"/>
  <c r="J17" i="10"/>
  <c r="I17" i="10"/>
  <c r="H17" i="10"/>
  <c r="G17" i="10"/>
  <c r="F17" i="10"/>
  <c r="E17" i="10"/>
  <c r="D17" i="10"/>
  <c r="C17" i="10"/>
  <c r="B17" i="10"/>
  <c r="A4" i="10"/>
  <c r="J3" i="10"/>
  <c r="I3" i="10"/>
  <c r="H3" i="10"/>
  <c r="G3" i="10"/>
  <c r="F3" i="10"/>
  <c r="E3" i="10"/>
  <c r="D3" i="10"/>
  <c r="C3" i="10"/>
  <c r="B3" i="10"/>
  <c r="A17" i="6"/>
  <c r="A14" i="10"/>
  <c r="A13" i="10"/>
  <c r="A12" i="10"/>
  <c r="A11" i="10"/>
  <c r="A10" i="10"/>
  <c r="A9" i="10"/>
  <c r="A8" i="10"/>
  <c r="A7" i="10"/>
  <c r="A6" i="10"/>
  <c r="A65" i="10"/>
  <c r="A64" i="10"/>
  <c r="A63" i="10"/>
  <c r="A62" i="10"/>
  <c r="A61" i="10"/>
  <c r="A60" i="10"/>
  <c r="A59" i="10"/>
  <c r="A58" i="10"/>
  <c r="A57" i="10"/>
  <c r="A56" i="10"/>
  <c r="A55" i="10"/>
  <c r="A54" i="10"/>
  <c r="A53" i="10"/>
  <c r="A52" i="10"/>
  <c r="A51" i="10"/>
  <c r="A50" i="10"/>
  <c r="A49" i="10"/>
  <c r="A48" i="10"/>
  <c r="A47" i="10"/>
  <c r="A46" i="10"/>
  <c r="A45" i="10"/>
  <c r="A44" i="10"/>
  <c r="A43" i="10"/>
  <c r="A42" i="10"/>
  <c r="A41" i="10"/>
  <c r="A40" i="10"/>
  <c r="A36" i="10"/>
  <c r="A35" i="10"/>
  <c r="A34" i="10"/>
  <c r="A33" i="10"/>
  <c r="A32" i="10"/>
  <c r="A31" i="10"/>
  <c r="A30" i="10"/>
  <c r="A29" i="10"/>
  <c r="A28" i="10"/>
  <c r="A27" i="10"/>
  <c r="A26" i="10"/>
  <c r="A25" i="10"/>
  <c r="A24" i="10"/>
  <c r="A23" i="10"/>
  <c r="A22" i="10"/>
  <c r="A21" i="10"/>
  <c r="A20" i="10"/>
  <c r="A19" i="10"/>
  <c r="A18" i="10"/>
  <c r="A5" i="10"/>
  <c r="A10" i="1"/>
  <c r="A11" i="6"/>
  <c r="A12" i="6"/>
  <c r="A10" i="6"/>
  <c r="A11" i="1"/>
  <c r="C3" i="6" s="1"/>
  <c r="B3" i="6"/>
  <c r="A17" i="7"/>
  <c r="A15" i="7"/>
  <c r="A14" i="7"/>
  <c r="A20" i="1"/>
  <c r="L3" i="6" s="1"/>
  <c r="A27" i="6"/>
  <c r="A28" i="6"/>
  <c r="A35" i="7"/>
  <c r="A34" i="7"/>
  <c r="A33" i="7"/>
  <c r="A32" i="7"/>
  <c r="A31" i="7"/>
  <c r="J7" i="1"/>
  <c r="J6" i="1"/>
  <c r="J5" i="1"/>
  <c r="A30" i="7"/>
  <c r="A29" i="7"/>
  <c r="A28" i="7"/>
  <c r="A27" i="7"/>
  <c r="A26" i="7"/>
  <c r="A25" i="7"/>
  <c r="A24" i="7"/>
  <c r="A23" i="7"/>
  <c r="A22" i="7"/>
  <c r="A21" i="7"/>
  <c r="A20" i="7"/>
  <c r="A19" i="7"/>
  <c r="A18" i="7"/>
  <c r="A16" i="7"/>
  <c r="A13" i="7"/>
  <c r="A12" i="7"/>
  <c r="A11" i="7"/>
  <c r="A10" i="7"/>
  <c r="A26" i="6"/>
  <c r="A25" i="6"/>
  <c r="A24" i="6"/>
  <c r="A23" i="6"/>
  <c r="A22" i="6"/>
  <c r="A21" i="6"/>
  <c r="A20" i="6"/>
  <c r="A19" i="6"/>
  <c r="A18" i="6"/>
  <c r="A16" i="6"/>
  <c r="A15" i="6"/>
  <c r="A14" i="6"/>
  <c r="A13" i="6"/>
  <c r="A19" i="1"/>
  <c r="K3" i="6" s="1"/>
  <c r="A18" i="1"/>
  <c r="J3" i="6" s="1"/>
  <c r="A17" i="1"/>
  <c r="I3" i="6" s="1"/>
  <c r="A16" i="1"/>
  <c r="H3" i="6" s="1"/>
  <c r="A15" i="1"/>
  <c r="G3" i="6" s="1"/>
  <c r="A14" i="1"/>
  <c r="F3" i="6" s="1"/>
  <c r="A13" i="1"/>
  <c r="E3" i="6" s="1"/>
  <c r="A12" i="1"/>
  <c r="D3" i="6" s="1"/>
  <c r="D6" i="6" s="1"/>
  <c r="D5" i="1"/>
  <c r="E5" i="1"/>
  <c r="F5" i="1"/>
  <c r="G5" i="1"/>
  <c r="D6" i="1"/>
  <c r="E6" i="1"/>
  <c r="F6" i="1"/>
  <c r="G6" i="1"/>
  <c r="D7" i="1"/>
  <c r="E7" i="1"/>
  <c r="F7" i="1"/>
  <c r="G7" i="1"/>
  <c r="H5" i="1"/>
  <c r="H6" i="1"/>
  <c r="H7" i="1"/>
  <c r="I5" i="1"/>
  <c r="C5" i="1"/>
  <c r="C6" i="1"/>
  <c r="I6" i="1"/>
  <c r="C7" i="1"/>
  <c r="I7" i="1"/>
  <c r="B7" i="1"/>
  <c r="B6" i="1"/>
  <c r="B5" i="1"/>
  <c r="O6" i="12" l="1"/>
  <c r="I7" i="12"/>
  <c r="I8" i="12" s="1"/>
  <c r="I9" i="12" s="1"/>
  <c r="I10" i="12" s="1"/>
  <c r="I11" i="12" s="1"/>
  <c r="I12" i="12" s="1"/>
  <c r="I13" i="12" s="1"/>
  <c r="I14" i="12" s="1"/>
  <c r="O5" i="12"/>
  <c r="L8" i="12" a="1"/>
  <c r="L8" i="12" s="1"/>
  <c r="L9" i="12" a="1"/>
  <c r="L9" i="12" s="1"/>
  <c r="L13" i="12" a="1"/>
  <c r="L13" i="12" s="1"/>
  <c r="L10" i="12" a="1"/>
  <c r="L10" i="12" s="1"/>
  <c r="L12" i="12" a="1"/>
  <c r="L12" i="12" s="1"/>
  <c r="L14" i="12" a="1"/>
  <c r="L14" i="12" s="1"/>
  <c r="L5" i="12" a="1"/>
  <c r="L5" i="12" s="1"/>
  <c r="L11" i="12" a="1"/>
  <c r="L11" i="12" s="1"/>
  <c r="L7" i="12" a="1"/>
  <c r="L7" i="12" s="1"/>
  <c r="N7" i="12" s="1"/>
  <c r="L6" i="12" a="1"/>
  <c r="L6" i="12" s="1"/>
  <c r="AH16" i="11"/>
  <c r="AA15" i="11"/>
  <c r="T12" i="11"/>
  <c r="T13" i="11" s="1"/>
  <c r="F9" i="11"/>
  <c r="M11" i="11"/>
  <c r="D3" i="7"/>
  <c r="C3" i="7"/>
  <c r="B3" i="7"/>
  <c r="C7" i="6"/>
  <c r="C6" i="6"/>
  <c r="C5" i="6"/>
  <c r="S3" i="7"/>
  <c r="T3" i="7"/>
  <c r="T5" i="7" s="1"/>
  <c r="R3" i="7"/>
  <c r="Q3" i="7"/>
  <c r="P3" i="7"/>
  <c r="O3" i="7"/>
  <c r="N3" i="7"/>
  <c r="M3" i="7"/>
  <c r="L3" i="7"/>
  <c r="K3" i="7"/>
  <c r="J3" i="7"/>
  <c r="I3" i="7"/>
  <c r="H3" i="7"/>
  <c r="G3" i="7"/>
  <c r="F3" i="7"/>
  <c r="E3" i="7"/>
  <c r="Z3" i="8" s="1"/>
  <c r="L5" i="6"/>
  <c r="L6" i="6"/>
  <c r="L7" i="6"/>
  <c r="E5" i="6"/>
  <c r="E6" i="6"/>
  <c r="E7" i="6"/>
  <c r="F5" i="6"/>
  <c r="F6" i="6"/>
  <c r="F7" i="6"/>
  <c r="G5" i="6"/>
  <c r="G6" i="6"/>
  <c r="G7" i="6"/>
  <c r="H5" i="6"/>
  <c r="H6" i="6"/>
  <c r="H7" i="6"/>
  <c r="I5" i="6"/>
  <c r="I6" i="6"/>
  <c r="I7" i="6"/>
  <c r="J5" i="6"/>
  <c r="J6" i="6"/>
  <c r="J7" i="6"/>
  <c r="K5" i="6"/>
  <c r="K6" i="6"/>
  <c r="K7" i="6"/>
  <c r="D5" i="6"/>
  <c r="D7" i="6"/>
  <c r="O7" i="12" l="1"/>
  <c r="O8" i="12"/>
  <c r="O9" i="12"/>
  <c r="O10" i="12"/>
  <c r="N10" i="12"/>
  <c r="N8" i="12"/>
  <c r="AH17" i="11"/>
  <c r="AA16" i="11"/>
  <c r="U3" i="8"/>
  <c r="T3" i="8"/>
  <c r="T5" i="8" s="1"/>
  <c r="S3" i="8"/>
  <c r="Q3" i="8"/>
  <c r="Q7" i="8" s="1"/>
  <c r="O3" i="8"/>
  <c r="O7" i="8" s="1"/>
  <c r="L3" i="8"/>
  <c r="L6" i="8" s="1"/>
  <c r="N3" i="8"/>
  <c r="N7" i="8" s="1"/>
  <c r="K3" i="8"/>
  <c r="K5" i="8" s="1"/>
  <c r="J3" i="8"/>
  <c r="J5" i="8" s="1"/>
  <c r="H3" i="8"/>
  <c r="H7" i="8" s="1"/>
  <c r="I3" i="8"/>
  <c r="C3" i="8"/>
  <c r="C7" i="8" s="1"/>
  <c r="V3" i="8"/>
  <c r="V6" i="8" s="1"/>
  <c r="G3" i="8"/>
  <c r="G5" i="8" s="1"/>
  <c r="X3" i="8"/>
  <c r="X5" i="8" s="1"/>
  <c r="F3" i="8"/>
  <c r="F6" i="8" s="1"/>
  <c r="W3" i="8"/>
  <c r="W7" i="8" s="1"/>
  <c r="AA3" i="8"/>
  <c r="T7" i="7"/>
  <c r="T6" i="7"/>
  <c r="R3" i="8"/>
  <c r="R7" i="8" s="1"/>
  <c r="P3" i="8"/>
  <c r="P7" i="8" s="1"/>
  <c r="M3" i="8"/>
  <c r="M5" i="8" s="1"/>
  <c r="E3" i="8"/>
  <c r="E6" i="8" s="1"/>
  <c r="D3" i="8"/>
  <c r="D5" i="8" s="1"/>
  <c r="B3" i="8"/>
  <c r="B5" i="8" s="1"/>
  <c r="Y3" i="8"/>
  <c r="Y7" i="8" s="1"/>
  <c r="C6" i="7"/>
  <c r="C5" i="7"/>
  <c r="C7" i="7"/>
  <c r="D7" i="7"/>
  <c r="D6" i="7"/>
  <c r="D5" i="7"/>
  <c r="I7" i="8"/>
  <c r="I6" i="8"/>
  <c r="I5" i="8"/>
  <c r="G7" i="8"/>
  <c r="G6" i="8"/>
  <c r="Z7" i="8"/>
  <c r="Z6" i="8"/>
  <c r="Z5" i="8"/>
  <c r="S5" i="7"/>
  <c r="S6" i="7"/>
  <c r="S7" i="7"/>
  <c r="B6" i="6"/>
  <c r="B5" i="6"/>
  <c r="B7" i="6"/>
  <c r="N7" i="7"/>
  <c r="N6" i="7"/>
  <c r="N5" i="7"/>
  <c r="P7" i="7"/>
  <c r="P5" i="7"/>
  <c r="P6" i="7"/>
  <c r="G6" i="7"/>
  <c r="G7" i="7"/>
  <c r="G5" i="7"/>
  <c r="E6" i="7"/>
  <c r="E5" i="7"/>
  <c r="E7" i="7"/>
  <c r="K6" i="7"/>
  <c r="K7" i="7"/>
  <c r="K5" i="7"/>
  <c r="R7" i="7"/>
  <c r="R5" i="7"/>
  <c r="R6" i="7"/>
  <c r="H6" i="7"/>
  <c r="H7" i="7"/>
  <c r="H5" i="7"/>
  <c r="Q7" i="7"/>
  <c r="Q5" i="7"/>
  <c r="Q6" i="7"/>
  <c r="F6" i="7"/>
  <c r="F7" i="7"/>
  <c r="F5" i="7"/>
  <c r="I6" i="7"/>
  <c r="I7" i="7"/>
  <c r="I5" i="7"/>
  <c r="O7" i="7"/>
  <c r="O5" i="7"/>
  <c r="O6" i="7"/>
  <c r="M5" i="7"/>
  <c r="M6" i="7"/>
  <c r="M7" i="7"/>
  <c r="L7" i="7"/>
  <c r="L6" i="7"/>
  <c r="L5" i="7"/>
  <c r="J6" i="7"/>
  <c r="J7" i="7"/>
  <c r="J5" i="7"/>
  <c r="B6" i="7"/>
  <c r="B5" i="7"/>
  <c r="B7" i="7"/>
  <c r="S5" i="8"/>
  <c r="S6" i="8"/>
  <c r="S7" i="8"/>
  <c r="U5" i="8"/>
  <c r="U6" i="8"/>
  <c r="U7" i="8"/>
  <c r="V7" i="8"/>
  <c r="V5" i="8"/>
  <c r="O11" i="12" l="1"/>
  <c r="N11" i="12"/>
  <c r="N6" i="12"/>
  <c r="N9" i="12"/>
  <c r="K7" i="8"/>
  <c r="T7" i="8"/>
  <c r="T6" i="8"/>
  <c r="L7" i="8"/>
  <c r="K6" i="8"/>
  <c r="Q5" i="8"/>
  <c r="L5" i="8"/>
  <c r="F5" i="8"/>
  <c r="F7" i="8"/>
  <c r="H5" i="8"/>
  <c r="X7" i="8"/>
  <c r="H6" i="8"/>
  <c r="N5" i="8"/>
  <c r="X6" i="8"/>
  <c r="J7" i="8"/>
  <c r="C5" i="8"/>
  <c r="Q6" i="8"/>
  <c r="C6" i="8"/>
  <c r="N6" i="8"/>
  <c r="W6" i="8"/>
  <c r="O5" i="8"/>
  <c r="O6" i="8"/>
  <c r="J6" i="8"/>
  <c r="W5" i="8"/>
  <c r="R5" i="8"/>
  <c r="M6" i="8"/>
  <c r="M7" i="8"/>
  <c r="B6" i="8"/>
  <c r="B7" i="8"/>
  <c r="E5" i="8"/>
  <c r="Y5" i="8"/>
  <c r="E7" i="8"/>
  <c r="Y6" i="8"/>
  <c r="D6" i="8"/>
  <c r="P6" i="8"/>
  <c r="D7" i="8"/>
  <c r="P5" i="8"/>
  <c r="R6" i="8"/>
  <c r="AA7" i="8"/>
  <c r="AA6" i="8"/>
  <c r="AA5" i="8"/>
  <c r="F4" i="11"/>
  <c r="F11" i="11" s="1"/>
  <c r="M12" i="11" s="1"/>
  <c r="O12" i="12" l="1"/>
  <c r="N12" i="12"/>
  <c r="O14" i="12" l="1"/>
  <c r="O13" i="12"/>
  <c r="N14" i="12"/>
  <c r="N13" i="1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<sst xmlns="http://schemas.openxmlformats.org/spreadsheetml/2006/main" count="209" uniqueCount="107">
  <si>
    <t>RAW MATERIALS</t>
  </si>
  <si>
    <t>Grain</t>
  </si>
  <si>
    <t>Seaweed</t>
  </si>
  <si>
    <t>Egg</t>
  </si>
  <si>
    <t>Cucumber</t>
  </si>
  <si>
    <t>Tuna</t>
  </si>
  <si>
    <t>Salmon</t>
  </si>
  <si>
    <t>Flatfish</t>
  </si>
  <si>
    <t>Eel</t>
  </si>
  <si>
    <t>Shrimp</t>
  </si>
  <si>
    <t>Base Cost</t>
  </si>
  <si>
    <t>Recipe Cost</t>
  </si>
  <si>
    <t>Cost Per Unit (1)</t>
  </si>
  <si>
    <t>Cost Per Unit (10)</t>
  </si>
  <si>
    <t>Cost Per Unit (100)</t>
  </si>
  <si>
    <t>REFINED MATERIALS</t>
  </si>
  <si>
    <t>Raw rice</t>
  </si>
  <si>
    <t>Flour</t>
  </si>
  <si>
    <t>Dried seaweed</t>
  </si>
  <si>
    <t>Liquid egg</t>
  </si>
  <si>
    <t>Wahed cucumber</t>
  </si>
  <si>
    <t>Tuna fillet</t>
  </si>
  <si>
    <t>Salmon fillet</t>
  </si>
  <si>
    <t>Salmon
roe sac</t>
  </si>
  <si>
    <t>Flatfish fillet</t>
  </si>
  <si>
    <t>Eel fillet</t>
  </si>
  <si>
    <t>Peeled Shrimp</t>
  </si>
  <si>
    <t>PARTS</t>
  </si>
  <si>
    <t>Cooked rice</t>
  </si>
  <si>
    <t>Fry Batter</t>
  </si>
  <si>
    <t>Tempura Batter</t>
  </si>
  <si>
    <t>Seasonned seaweed</t>
  </si>
  <si>
    <t>Tamagoyaki (Cooked egg)</t>
  </si>
  <si>
    <t>Thin cut cucumber</t>
  </si>
  <si>
    <t>Long cut cucumber</t>
  </si>
  <si>
    <t>Diced tuna</t>
  </si>
  <si>
    <t>Long cut tuna</t>
  </si>
  <si>
    <t>Tuna sashimi</t>
  </si>
  <si>
    <t>Diced salmon</t>
  </si>
  <si>
    <t>Long cut salmon</t>
  </si>
  <si>
    <t>Salmon sashimi</t>
  </si>
  <si>
    <t>Washed salmon roe</t>
  </si>
  <si>
    <t>Flatfish sashimi</t>
  </si>
  <si>
    <t>Engawa
(Flatfish fin)</t>
  </si>
  <si>
    <t>Cooked eel</t>
  </si>
  <si>
    <t>Butterfly Shrimp</t>
  </si>
  <si>
    <t>Long Shrimp</t>
  </si>
  <si>
    <t>PRODUCTS</t>
  </si>
  <si>
    <t>Tamago(egg) sushi</t>
  </si>
  <si>
    <t>Tuna nigiri</t>
  </si>
  <si>
    <t>Salmon nigiri</t>
  </si>
  <si>
    <t>Flatfish nigiri</t>
  </si>
  <si>
    <t>Engawa
(flatfish fin) nigiri</t>
  </si>
  <si>
    <t>Shrimp nigiri</t>
  </si>
  <si>
    <t>Eel nigiri</t>
  </si>
  <si>
    <t>Tiger roll</t>
  </si>
  <si>
    <t>Tuna roll</t>
  </si>
  <si>
    <t>Salmon roll</t>
  </si>
  <si>
    <t>Eel roll</t>
  </si>
  <si>
    <t>Kappa maki (Cucumber maki)</t>
  </si>
  <si>
    <t>Tuna maki</t>
  </si>
  <si>
    <t>Salmon maki</t>
  </si>
  <si>
    <t>Ikura maki (Salmon roe maki)</t>
  </si>
  <si>
    <t>Hutomaki
(All the way in roll)</t>
  </si>
  <si>
    <t>Ahi poke</t>
  </si>
  <si>
    <t>Salmon poke</t>
  </si>
  <si>
    <t>Maguro don (Tuna bowl)</t>
  </si>
  <si>
    <t>Sake don (Salmon bowl)</t>
  </si>
  <si>
    <t>Unagi don (Eel bowl)</t>
  </si>
  <si>
    <t>Ebi fry
(Shrimp fry)</t>
  </si>
  <si>
    <t>Ebi tempura
(Shrimp fry)</t>
  </si>
  <si>
    <t>Unagi tempura
(Eel fry)</t>
  </si>
  <si>
    <t>Tamago tempura
(Egg fry)</t>
  </si>
  <si>
    <t>Tendon
(Fries bowl)</t>
  </si>
  <si>
    <r>
      <rPr>
        <sz val="11"/>
        <color rgb="FF000000"/>
        <rFont val="Calibri"/>
      </rPr>
      <t xml:space="preserve">For raw materials, the base cost was set based on the </t>
    </r>
    <r>
      <rPr>
        <b/>
        <sz val="11"/>
        <color rgb="FF000000"/>
        <rFont val="Calibri"/>
      </rPr>
      <t>price</t>
    </r>
    <r>
      <rPr>
        <sz val="11"/>
        <color rgb="FF000000"/>
        <rFont val="Calibri"/>
      </rPr>
      <t xml:space="preserve"> that would take to purchase them from market.
Rice grain, Seaweed, Egg, and Cucumber are common and basic cheap ingredients. I would like to call them as '</t>
    </r>
    <r>
      <rPr>
        <b/>
        <sz val="11"/>
        <color rgb="FF000000"/>
        <rFont val="Calibri"/>
      </rPr>
      <t>General materials</t>
    </r>
    <r>
      <rPr>
        <sz val="11"/>
        <color rgb="FF000000"/>
        <rFont val="Calibri"/>
      </rPr>
      <t>'.
Tuna, Salmon, Flatfish, Eel, and Shrimp are '</t>
    </r>
    <r>
      <rPr>
        <b/>
        <sz val="11"/>
        <color rgb="FF000000"/>
        <rFont val="Calibri"/>
      </rPr>
      <t>Professional materials</t>
    </r>
    <r>
      <rPr>
        <sz val="11"/>
        <color rgb="FF000000"/>
        <rFont val="Calibri"/>
      </rPr>
      <t>'. I'll explain later about these materials.</t>
    </r>
  </si>
  <si>
    <t xml:space="preserve">The recipe costs for refined materials, parts, and products was set based on the time(or may refrase as efforts) and the skills to product each item. </t>
  </si>
  <si>
    <r>
      <rPr>
        <sz val="11"/>
        <color rgb="FF000000"/>
        <rFont val="Calibri"/>
      </rPr>
      <t xml:space="preserve">The refined materials from </t>
    </r>
    <r>
      <rPr>
        <b/>
        <sz val="11"/>
        <color rgb="FF000000"/>
        <rFont val="Calibri"/>
      </rPr>
      <t xml:space="preserve">general materials </t>
    </r>
    <r>
      <rPr>
        <sz val="11"/>
        <color rgb="FF000000"/>
        <rFont val="Calibri"/>
      </rPr>
      <t xml:space="preserve">are generally refined in a ratio of about 1 by 1 or 2, depending on how much are they used in final </t>
    </r>
    <r>
      <rPr>
        <b/>
        <sz val="11"/>
        <color rgb="FF000000"/>
        <rFont val="Calibri"/>
      </rPr>
      <t>products</t>
    </r>
    <r>
      <rPr>
        <sz val="11"/>
        <color rgb="FF000000"/>
        <rFont val="Calibri"/>
      </rPr>
      <t xml:space="preserve">.
In the case of </t>
    </r>
    <r>
      <rPr>
        <b/>
        <sz val="11"/>
        <color rgb="FF000000"/>
        <rFont val="Calibri"/>
      </rPr>
      <t>Professional</t>
    </r>
    <r>
      <rPr>
        <sz val="11"/>
        <color rgb="FF000000"/>
        <rFont val="Calibri"/>
      </rPr>
      <t xml:space="preserve"> </t>
    </r>
    <r>
      <rPr>
        <b/>
        <sz val="11"/>
        <color rgb="FF000000"/>
        <rFont val="Calibri"/>
      </rPr>
      <t>materials</t>
    </r>
    <r>
      <rPr>
        <sz val="11"/>
        <color rgb="FF000000"/>
        <rFont val="Calibri"/>
      </rPr>
      <t xml:space="preserve"> are depends on the portion of fish.
For example, Tuna and Salmon are relatively more expensive than other fish. However, since it has a large size, less amount is consumed to obtain the same amount of refined material.
On the other hand, Shrimp, Eel and flatfish are not as expensive as Tuna and Salmon. However, the amount of fish itself to obtain a certain amount of fillets is more than Tuna and Salmon.
It may represent that usually, Eel dishes are relatively expensive in most restaurant.
And also, you can find something unique from this part that one material is devided into two refined materials like 'Salmon &gt; Salmon fillet/Salmon roe sac' in this case.
Salmon roe sac is more harder to get than fillet especailly if you want to get only one. However, it goes cheaper if you want to make a large amount of them.
These kinds of subdivision of these higher-order materials will also appear in later sections.</t>
    </r>
  </si>
  <si>
    <t>The process of transforming refined materials into parts has an important point in increasing the type rather than the ratio.(Not that mean the ratio is not important. It also make a difference value of materials.) The purpose of this is to make a choice whether to make high value-added materials that can be used only for limited purposes or low value-added materials that can be used for various purposes.</t>
  </si>
  <si>
    <t>The conversion of parts into the final products (dishes) was fairly set. 
Basically, the number of parts literally means the amount of parts that goes into one completed dish. In particular, 'seasoned seaweed' shows the difference. The amount of egg sushi and eel sushi is very small because it serves only to bind ingredients together in the form of a thin strip.
The final dish was designed to be self-catering considering the skill level, the price of ingredients, and the amount of ingredients consumed.
It may take the form of multiple sales by using high skill and low cost parts, or it may take a method of selling high value-added products by using low skills and a lot of expensive parts.</t>
  </si>
  <si>
    <t>Various uses of the raw material in the newly added Refined material.
Tempura batter and tempura batter look similar to each other, but have slightly different formulations. Reflecting this, a combination of several sub-materials was also added in the Refined material.</t>
  </si>
  <si>
    <t>The chart is a combination of donburi types.
Basically, the same amount of rice goes in, but each ingredient goes in a different amount. The more expensive the type, the smaller the amount of ingredients and the more profit you make.</t>
  </si>
  <si>
    <t>Here is a chart showing how Cost Per unit changes.
Among products with high prices, products that require high proficiency decrease rapidly the more you make them.</t>
  </si>
  <si>
    <t>Name</t>
  </si>
  <si>
    <t>Chance</t>
  </si>
  <si>
    <t>Amount</t>
  </si>
  <si>
    <t>Value Per Item</t>
  </si>
  <si>
    <t>Total Value</t>
  </si>
  <si>
    <t>Farmer</t>
  </si>
  <si>
    <t>Asian market owner</t>
  </si>
  <si>
    <t>Fisherman</t>
  </si>
  <si>
    <t>Wholesale merchant</t>
  </si>
  <si>
    <t>Money</t>
  </si>
  <si>
    <t>Type</t>
  </si>
  <si>
    <t>Currency</t>
  </si>
  <si>
    <t>Recipe</t>
  </si>
  <si>
    <t>Random customer</t>
  </si>
  <si>
    <t>Material</t>
  </si>
  <si>
    <t>Random customers who come in pay mostly in cash.
However, with a certain probability, they provide recipes for preparing fish. Recipes were acquired with slightly higher rewards than cash.</t>
  </si>
  <si>
    <t>Farmers tend to prefer barter a bit more than paying in cash.
They provide agricultural and livestock products such as grain, eggs, and cucumbers, sometimes they provide refined materials instead of raw materials.</t>
  </si>
  <si>
    <t>Similar to farmers, fishermen prioritize barter.
 They provide fish-related items and pay with refined materials with a very low probability, which gives a very large benefit.
To emphasize, the basic gains are not that great compared to Asian market owners.
However, with a slim probability, you can receive a very large reward compared to the basic reward.</t>
  </si>
  <si>
    <t xml:space="preserve">Asian Market owner offers items related to seaweed and batter.
The probability of getting it as a part is low, but the reward for it is very high.
The recipes they provide are also related to seaweed and batter, and have a slightly higher value than cash when used.
</t>
  </si>
  <si>
    <t>Wholesaler merchants do not provide raw or refined materials. 
However, it has a chance of directly providing high-value parts.
They strongly prefer to pay cash, and acquiring materials unconditionally does not guarantee a higher value reward than a cash.</t>
  </si>
  <si>
    <t>Level</t>
  </si>
  <si>
    <t>Time</t>
  </si>
  <si>
    <t>XP</t>
  </si>
  <si>
    <t>Skill</t>
  </si>
  <si>
    <t>I wanted to create a progression curve that appears mainly in clicker or tycoon games.
XP per Unit time curve is a smooth geometric curve.
On the other hand, XP per level curve is drawing an exponential curve.
As a result, the amount of experience gained by the player increases over time, but more and more time is required to reach a higher level due to the rapidly increasing amount of experience.
This makes gradually decrease geometric curve for Skill per Unit Time that time efficiency decreases over and over. 
I think it is a curve of 'Easy to learn, Difficult to master' type.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</si>
</sst>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sz val="11"/>
      <color rgb="FF000000"/>
      <name val="Calibri"/>
    </font>
    <font>
      <b/>
      <sz val="11"/>
      <color rgb="FF000000"/>
      <name val="Calibri"/>
    </font>
    <font>
      <b/>
      <sz val="11"/>
      <color rgb="FF444444"/>
      <name val="Calibri"/>
      <family val="2"/>
      <charset val="1"/>
    </font>
    <font>
      <b/>
      <sz val="11"/>
      <color theme="0"/>
      <name val="Calibri"/>
      <family val="2"/>
      <scheme val="minor"/>
    </font>
  </fonts>
  <fills count="11">
    <fill>
      <patternFill patternType="none"/>
    </fill>
    <fill>
      <patternFill patternType="gray125"/>
    </fill>
    <fill>
      <patternFill patternType="solid">
        <fgColor rgb="FFE2EFDA"/>
        <bgColor indexed="64"/>
      </patternFill>
    </fill>
    <fill>
      <patternFill patternType="solid">
        <fgColor rgb="FFDDEBF7"/>
        <bgColor indexed="64"/>
      </patternFill>
    </fill>
    <fill>
      <patternFill patternType="solid">
        <fgColor rgb="FFFFF2CC"/>
        <bgColor indexed="64"/>
      </patternFill>
    </fill>
    <fill>
      <patternFill patternType="solid">
        <fgColor rgb="FFFCE4D6"/>
        <bgColor indexed="64"/>
      </patternFill>
    </fill>
    <fill>
      <patternFill patternType="solid">
        <fgColor rgb="FFF4B084"/>
        <bgColor indexed="64"/>
      </patternFill>
    </fill>
    <fill>
      <patternFill patternType="solid">
        <fgColor rgb="FFCC66FF"/>
        <bgColor indexed="64"/>
      </patternFill>
    </fill>
    <fill>
      <patternFill patternType="solid">
        <fgColor rgb="FF33A8FF"/>
        <bgColor indexed="64"/>
      </patternFill>
    </fill>
    <fill>
      <patternFill patternType="solid">
        <fgColor rgb="FF00F66F"/>
        <bgColor indexed="64"/>
      </patternFill>
    </fill>
    <fill>
      <patternFill patternType="solid">
        <fgColor theme="4"/>
        <bgColor indexed="64"/>
      </patternFill>
    </fill>
  </fills>
  <borders count="37">
    <border>
      <left/>
      <right/>
      <top/>
      <bottom/>
      <diagonal/>
    </border>
    <border>
      <left style="medium">
        <color rgb="FF000000"/>
      </left>
      <right/>
      <top style="medium">
        <color rgb="FF000000"/>
      </top>
      <bottom style="medium">
        <color rgb="FF000000"/>
      </bottom>
      <diagonal/>
    </border>
    <border>
      <left style="medium">
        <color rgb="FF000000"/>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top/>
      <bottom style="thin">
        <color theme="0" tint="-0.499984740745262"/>
      </bottom>
      <diagonal/>
    </border>
    <border>
      <left style="medium">
        <color rgb="FF000000"/>
      </left>
      <right style="medium">
        <color rgb="FF000000"/>
      </right>
      <top style="medium">
        <color rgb="FF000000"/>
      </top>
      <bottom style="thin">
        <color theme="0" tint="-0.499984740745262"/>
      </bottom>
      <diagonal/>
    </border>
    <border>
      <left style="medium">
        <color rgb="FF000000"/>
      </left>
      <right style="medium">
        <color rgb="FF000000"/>
      </right>
      <top style="thin">
        <color theme="0" tint="-0.499984740745262"/>
      </top>
      <bottom style="thin">
        <color theme="0" tint="-0.499984740745262"/>
      </bottom>
      <diagonal/>
    </border>
    <border>
      <left style="medium">
        <color rgb="FF000000"/>
      </left>
      <right style="medium">
        <color rgb="FF000000"/>
      </right>
      <top style="thin">
        <color theme="0" tint="-0.499984740745262"/>
      </top>
      <bottom style="medium">
        <color rgb="FF000000"/>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medium">
        <color rgb="FF000000"/>
      </top>
      <bottom style="thin">
        <color theme="0" tint="-0.499984740745262"/>
      </bottom>
      <diagonal/>
    </border>
    <border>
      <left style="thin">
        <color theme="0" tint="-0.499984740745262"/>
      </left>
      <right/>
      <top style="medium">
        <color rgb="FF000000"/>
      </top>
      <bottom style="thin">
        <color theme="0" tint="-0.499984740745262"/>
      </bottom>
      <diagonal/>
    </border>
    <border>
      <left style="thin">
        <color theme="0" tint="-0.499984740745262"/>
      </left>
      <right style="medium">
        <color rgb="FF000000"/>
      </right>
      <top style="medium">
        <color rgb="FF000000"/>
      </top>
      <bottom style="thin">
        <color theme="0" tint="-0.499984740745262"/>
      </bottom>
      <diagonal/>
    </border>
    <border>
      <left style="medium">
        <color rgb="FF000000"/>
      </left>
      <right style="thin">
        <color theme="0" tint="-0.499984740745262"/>
      </right>
      <top style="thin">
        <color theme="0" tint="-0.499984740745262"/>
      </top>
      <bottom style="thin">
        <color theme="0" tint="-0.499984740745262"/>
      </bottom>
      <diagonal/>
    </border>
    <border>
      <left style="thin">
        <color theme="0" tint="-0.499984740745262"/>
      </left>
      <right style="medium">
        <color rgb="FF000000"/>
      </right>
      <top style="thin">
        <color theme="0" tint="-0.499984740745262"/>
      </top>
      <bottom style="thin">
        <color theme="0" tint="-0.499984740745262"/>
      </bottom>
      <diagonal/>
    </border>
    <border>
      <left style="medium">
        <color rgb="FF000000"/>
      </left>
      <right style="thin">
        <color theme="0" tint="-0.499984740745262"/>
      </right>
      <top style="thin">
        <color theme="0" tint="-0.499984740745262"/>
      </top>
      <bottom style="medium">
        <color rgb="FF000000"/>
      </bottom>
      <diagonal/>
    </border>
    <border>
      <left style="thin">
        <color theme="0" tint="-0.499984740745262"/>
      </left>
      <right style="thin">
        <color theme="0" tint="-0.499984740745262"/>
      </right>
      <top style="thin">
        <color theme="0" tint="-0.499984740745262"/>
      </top>
      <bottom style="medium">
        <color rgb="FF000000"/>
      </bottom>
      <diagonal/>
    </border>
    <border>
      <left style="thin">
        <color theme="0" tint="-0.499984740745262"/>
      </left>
      <right/>
      <top style="thin">
        <color theme="0" tint="-0.499984740745262"/>
      </top>
      <bottom style="medium">
        <color rgb="FF000000"/>
      </bottom>
      <diagonal/>
    </border>
    <border>
      <left style="thin">
        <color theme="0" tint="-0.499984740745262"/>
      </left>
      <right style="medium">
        <color rgb="FF000000"/>
      </right>
      <top style="thin">
        <color theme="0" tint="-0.499984740745262"/>
      </top>
      <bottom style="medium">
        <color rgb="FF000000"/>
      </bottom>
      <diagonal/>
    </border>
    <border>
      <left style="medium">
        <color rgb="FF000000"/>
      </left>
      <right/>
      <top style="thin">
        <color theme="0" tint="-0.499984740745262"/>
      </top>
      <bottom style="thin">
        <color theme="0" tint="-0.499984740745262"/>
      </bottom>
      <diagonal/>
    </border>
    <border>
      <left style="medium">
        <color rgb="FF000000"/>
      </left>
      <right/>
      <top style="thin">
        <color theme="0" tint="-0.499984740745262"/>
      </top>
      <bottom style="medium">
        <color rgb="FF000000"/>
      </bottom>
      <diagonal/>
    </border>
    <border>
      <left style="medium">
        <color rgb="FF000000"/>
      </left>
      <right/>
      <top/>
      <bottom style="thin">
        <color theme="0" tint="-0.499984740745262"/>
      </bottom>
      <diagonal/>
    </border>
    <border>
      <left style="medium">
        <color rgb="FF000000"/>
      </left>
      <right style="thin">
        <color theme="0" tint="-0.499984740745262"/>
      </right>
      <top/>
      <bottom style="thin">
        <color theme="0" tint="-0.499984740745262"/>
      </bottom>
      <diagonal/>
    </border>
    <border>
      <left style="thin">
        <color theme="0" tint="-0.499984740745262"/>
      </left>
      <right style="medium">
        <color rgb="FF000000"/>
      </right>
      <top/>
      <bottom style="thin">
        <color theme="0" tint="-0.499984740745262"/>
      </bottom>
      <diagonal/>
    </border>
    <border>
      <left/>
      <right style="thin">
        <color theme="0" tint="-0.499984740745262"/>
      </right>
      <top style="medium">
        <color rgb="FF000000"/>
      </top>
      <bottom style="thin">
        <color theme="0" tint="-0.499984740745262"/>
      </bottom>
      <diagonal/>
    </border>
    <border>
      <left/>
      <right style="thin">
        <color theme="0" tint="-0.499984740745262"/>
      </right>
      <top style="thin">
        <color theme="0" tint="-0.499984740745262"/>
      </top>
      <bottom style="medium">
        <color rgb="FF000000"/>
      </bottom>
      <diagonal/>
    </border>
    <border>
      <left/>
      <right/>
      <top style="thin">
        <color indexed="64"/>
      </top>
      <bottom/>
      <diagonal/>
    </border>
  </borders>
  <cellStyleXfs count="1">
    <xf numFmtId="0" fontId="0" fillId="0" borderId="0"/>
  </cellStyleXfs>
  <cellXfs count="130">
    <xf numFmtId="0" fontId="0" fillId="0" borderId="0" xfId="0"/>
    <xf numFmtId="0" fontId="0" fillId="0" borderId="0" xfId="0" applyAlignment="1">
      <alignment horizontal="center"/>
    </xf>
    <xf numFmtId="0" fontId="0" fillId="0" borderId="0" xfId="0" applyAlignment="1">
      <alignment horizontal="center" wrapText="1"/>
    </xf>
    <xf numFmtId="0" fontId="1" fillId="0" borderId="0" xfId="0" applyFont="1" applyAlignment="1">
      <alignment horizontal="left"/>
    </xf>
    <xf numFmtId="0" fontId="0" fillId="0" borderId="0" xfId="0" applyAlignment="1">
      <alignment wrapText="1"/>
    </xf>
    <xf numFmtId="0" fontId="0" fillId="0" borderId="0" xfId="0" applyAlignment="1">
      <alignment vertical="top" wrapText="1"/>
    </xf>
    <xf numFmtId="0" fontId="1" fillId="0" borderId="0" xfId="0" applyFont="1" applyAlignment="1">
      <alignment horizontal="left" wrapText="1"/>
    </xf>
    <xf numFmtId="0" fontId="0" fillId="0" borderId="3" xfId="0" applyBorder="1" applyAlignment="1">
      <alignment horizontal="center"/>
    </xf>
    <xf numFmtId="0" fontId="0" fillId="0" borderId="4" xfId="0" applyBorder="1" applyAlignment="1">
      <alignment horizontal="center" wrapText="1"/>
    </xf>
    <xf numFmtId="0" fontId="0" fillId="0" borderId="5" xfId="0" applyBorder="1" applyAlignment="1">
      <alignment horizontal="center"/>
    </xf>
    <xf numFmtId="0" fontId="0" fillId="0" borderId="2"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1" fillId="0" borderId="3" xfId="0" applyFont="1" applyBorder="1" applyAlignment="1">
      <alignment horizontal="left"/>
    </xf>
    <xf numFmtId="0" fontId="1" fillId="0" borderId="2" xfId="0" applyFont="1" applyBorder="1" applyAlignment="1">
      <alignment horizontal="left"/>
    </xf>
    <xf numFmtId="0" fontId="1" fillId="0" borderId="7" xfId="0" applyFont="1" applyBorder="1" applyAlignment="1">
      <alignment horizontal="left"/>
    </xf>
    <xf numFmtId="0" fontId="1" fillId="0" borderId="3" xfId="0" applyFont="1" applyBorder="1" applyAlignment="1">
      <alignment horizontal="center" wrapText="1"/>
    </xf>
    <xf numFmtId="0" fontId="1" fillId="0" borderId="4" xfId="0" applyFont="1" applyBorder="1" applyAlignment="1">
      <alignment horizontal="center" wrapText="1"/>
    </xf>
    <xf numFmtId="0" fontId="1" fillId="0" borderId="5" xfId="0" applyFont="1" applyBorder="1" applyAlignment="1">
      <alignment horizontal="center" wrapText="1"/>
    </xf>
    <xf numFmtId="0" fontId="0" fillId="0" borderId="4" xfId="0" applyBorder="1" applyAlignment="1">
      <alignment horizontal="center"/>
    </xf>
    <xf numFmtId="0" fontId="2" fillId="0" borderId="0" xfId="0" applyFont="1" applyAlignment="1">
      <alignment vertical="top" wrapText="1"/>
    </xf>
    <xf numFmtId="0" fontId="1" fillId="0" borderId="5" xfId="0" applyFont="1" applyBorder="1" applyAlignment="1">
      <alignment horizontal="center"/>
    </xf>
    <xf numFmtId="0" fontId="0" fillId="6" borderId="12" xfId="0" applyFill="1" applyBorder="1" applyAlignment="1">
      <alignment horizontal="center"/>
    </xf>
    <xf numFmtId="0" fontId="0" fillId="2" borderId="12" xfId="0" applyFill="1" applyBorder="1" applyAlignment="1">
      <alignment horizontal="center"/>
    </xf>
    <xf numFmtId="0" fontId="0" fillId="3" borderId="12" xfId="0" applyFill="1" applyBorder="1" applyAlignment="1">
      <alignment horizontal="center"/>
    </xf>
    <xf numFmtId="0" fontId="0" fillId="4" borderId="12" xfId="0" applyFill="1" applyBorder="1" applyAlignment="1">
      <alignment horizontal="center"/>
    </xf>
    <xf numFmtId="0" fontId="0" fillId="5" borderId="12" xfId="0" applyFill="1" applyBorder="1" applyAlignment="1">
      <alignment horizontal="center"/>
    </xf>
    <xf numFmtId="0" fontId="1" fillId="0" borderId="1" xfId="0" applyFont="1" applyBorder="1" applyAlignment="1">
      <alignment horizontal="left" vertical="center"/>
    </xf>
    <xf numFmtId="0" fontId="1" fillId="0" borderId="0" xfId="0" applyFont="1" applyAlignment="1">
      <alignment horizontal="center" wrapText="1"/>
    </xf>
    <xf numFmtId="0" fontId="0" fillId="2" borderId="13" xfId="0" applyFill="1" applyBorder="1" applyAlignment="1">
      <alignment horizontal="center"/>
    </xf>
    <xf numFmtId="0" fontId="0" fillId="3" borderId="13" xfId="0" applyFill="1" applyBorder="1" applyAlignment="1">
      <alignment horizontal="center"/>
    </xf>
    <xf numFmtId="0" fontId="0" fillId="4" borderId="13" xfId="0" applyFill="1" applyBorder="1" applyAlignment="1">
      <alignment horizontal="center"/>
    </xf>
    <xf numFmtId="0" fontId="0" fillId="5" borderId="13" xfId="0" applyFill="1" applyBorder="1" applyAlignment="1">
      <alignment horizontal="center"/>
    </xf>
    <xf numFmtId="0" fontId="0" fillId="6" borderId="13" xfId="0" applyFill="1" applyBorder="1" applyAlignment="1">
      <alignment horizontal="center"/>
    </xf>
    <xf numFmtId="0" fontId="0" fillId="0" borderId="11" xfId="0" applyBorder="1"/>
    <xf numFmtId="0" fontId="1" fillId="0" borderId="2" xfId="0" applyFont="1" applyBorder="1" applyAlignment="1">
      <alignment horizontal="center" wrapText="1"/>
    </xf>
    <xf numFmtId="0" fontId="0" fillId="0" borderId="5" xfId="0" applyBorder="1"/>
    <xf numFmtId="0" fontId="0" fillId="0" borderId="10" xfId="0" applyBorder="1"/>
    <xf numFmtId="0" fontId="1" fillId="0" borderId="6" xfId="0" applyFont="1" applyBorder="1" applyAlignment="1">
      <alignment horizontal="center" wrapText="1"/>
    </xf>
    <xf numFmtId="0" fontId="0" fillId="2" borderId="14" xfId="0" applyFill="1" applyBorder="1" applyAlignment="1">
      <alignment horizontal="center"/>
    </xf>
    <xf numFmtId="0" fontId="0" fillId="2" borderId="15" xfId="0" applyFill="1" applyBorder="1" applyAlignment="1">
      <alignment horizontal="center"/>
    </xf>
    <xf numFmtId="0" fontId="1" fillId="2" borderId="1" xfId="0" applyFont="1" applyFill="1" applyBorder="1" applyAlignment="1">
      <alignment horizontal="center" wrapText="1"/>
    </xf>
    <xf numFmtId="0" fontId="1" fillId="2" borderId="10" xfId="0" applyFont="1" applyFill="1" applyBorder="1" applyAlignment="1">
      <alignment horizontal="center" wrapText="1"/>
    </xf>
    <xf numFmtId="0" fontId="1" fillId="3" borderId="10" xfId="0" applyFont="1" applyFill="1" applyBorder="1" applyAlignment="1">
      <alignment horizontal="center" wrapText="1"/>
    </xf>
    <xf numFmtId="0" fontId="1" fillId="4" borderId="10" xfId="0" applyFont="1" applyFill="1" applyBorder="1" applyAlignment="1">
      <alignment horizontal="center" wrapText="1"/>
    </xf>
    <xf numFmtId="0" fontId="1" fillId="5" borderId="10" xfId="0" applyFont="1" applyFill="1" applyBorder="1" applyAlignment="1">
      <alignment horizontal="center" wrapText="1"/>
    </xf>
    <xf numFmtId="0" fontId="1" fillId="6" borderId="10" xfId="0" applyFont="1" applyFill="1" applyBorder="1" applyAlignment="1">
      <alignment horizontal="center" wrapText="1"/>
    </xf>
    <xf numFmtId="0" fontId="1" fillId="6" borderId="11" xfId="0" applyFont="1" applyFill="1" applyBorder="1" applyAlignment="1">
      <alignment horizontal="center" wrapText="1"/>
    </xf>
    <xf numFmtId="0" fontId="1" fillId="2" borderId="16" xfId="0" applyFont="1" applyFill="1" applyBorder="1" applyAlignment="1">
      <alignment horizontal="left"/>
    </xf>
    <xf numFmtId="0" fontId="1" fillId="2" borderId="17" xfId="0" applyFont="1" applyFill="1" applyBorder="1" applyAlignment="1">
      <alignment horizontal="left"/>
    </xf>
    <xf numFmtId="0" fontId="1" fillId="3" borderId="17" xfId="0" applyFont="1" applyFill="1" applyBorder="1" applyAlignment="1">
      <alignment horizontal="left"/>
    </xf>
    <xf numFmtId="0" fontId="1" fillId="4" borderId="17" xfId="0" applyFont="1" applyFill="1" applyBorder="1" applyAlignment="1">
      <alignment horizontal="left"/>
    </xf>
    <xf numFmtId="0" fontId="1" fillId="5" borderId="17" xfId="0" applyFont="1" applyFill="1" applyBorder="1" applyAlignment="1">
      <alignment horizontal="left"/>
    </xf>
    <xf numFmtId="0" fontId="1" fillId="6" borderId="17" xfId="0" applyFont="1" applyFill="1" applyBorder="1" applyAlignment="1">
      <alignment horizontal="left"/>
    </xf>
    <xf numFmtId="0" fontId="1" fillId="6" borderId="18" xfId="0" applyFont="1" applyFill="1" applyBorder="1" applyAlignment="1">
      <alignment horizontal="left"/>
    </xf>
    <xf numFmtId="0" fontId="0" fillId="2" borderId="19" xfId="0" applyFill="1" applyBorder="1" applyAlignment="1">
      <alignment horizontal="center"/>
    </xf>
    <xf numFmtId="0" fontId="0" fillId="3" borderId="19" xfId="0" applyFill="1" applyBorder="1" applyAlignment="1">
      <alignment horizontal="center"/>
    </xf>
    <xf numFmtId="0" fontId="0" fillId="4" borderId="19" xfId="0" applyFill="1" applyBorder="1" applyAlignment="1">
      <alignment horizontal="center"/>
    </xf>
    <xf numFmtId="0" fontId="0" fillId="5" borderId="19" xfId="0" applyFill="1" applyBorder="1" applyAlignment="1">
      <alignment horizontal="center"/>
    </xf>
    <xf numFmtId="0" fontId="0" fillId="6" borderId="19" xfId="0" applyFill="1" applyBorder="1" applyAlignment="1">
      <alignment horizontal="center"/>
    </xf>
    <xf numFmtId="0" fontId="0" fillId="2" borderId="20" xfId="0" applyFill="1" applyBorder="1" applyAlignment="1">
      <alignment horizontal="center"/>
    </xf>
    <xf numFmtId="0" fontId="0" fillId="2" borderId="21" xfId="0" applyFill="1" applyBorder="1" applyAlignment="1">
      <alignment horizontal="center"/>
    </xf>
    <xf numFmtId="0" fontId="0" fillId="2" borderId="22" xfId="0" applyFill="1" applyBorder="1" applyAlignment="1">
      <alignment horizontal="center"/>
    </xf>
    <xf numFmtId="0" fontId="0" fillId="2" borderId="23" xfId="0" applyFill="1" applyBorder="1" applyAlignment="1">
      <alignment horizontal="center"/>
    </xf>
    <xf numFmtId="0" fontId="0" fillId="2" borderId="24" xfId="0" applyFill="1" applyBorder="1" applyAlignment="1">
      <alignment horizontal="center"/>
    </xf>
    <xf numFmtId="0" fontId="0" fillId="3" borderId="23" xfId="0" applyFill="1" applyBorder="1" applyAlignment="1">
      <alignment horizontal="center"/>
    </xf>
    <xf numFmtId="0" fontId="0" fillId="3" borderId="24" xfId="0" applyFill="1" applyBorder="1" applyAlignment="1">
      <alignment horizontal="center"/>
    </xf>
    <xf numFmtId="0" fontId="0" fillId="4" borderId="23" xfId="0" applyFill="1" applyBorder="1" applyAlignment="1">
      <alignment horizontal="center"/>
    </xf>
    <xf numFmtId="0" fontId="0" fillId="4" borderId="24" xfId="0" applyFill="1" applyBorder="1" applyAlignment="1">
      <alignment horizontal="center"/>
    </xf>
    <xf numFmtId="0" fontId="0" fillId="5" borderId="23" xfId="0" applyFill="1" applyBorder="1" applyAlignment="1">
      <alignment horizontal="center"/>
    </xf>
    <xf numFmtId="0" fontId="0" fillId="5" borderId="24" xfId="0" applyFill="1" applyBorder="1" applyAlignment="1">
      <alignment horizontal="center"/>
    </xf>
    <xf numFmtId="0" fontId="0" fillId="6" borderId="23" xfId="0" applyFill="1" applyBorder="1" applyAlignment="1">
      <alignment horizontal="center"/>
    </xf>
    <xf numFmtId="0" fontId="0" fillId="6" borderId="24" xfId="0" applyFill="1" applyBorder="1" applyAlignment="1">
      <alignment horizontal="center"/>
    </xf>
    <xf numFmtId="0" fontId="0" fillId="6" borderId="25" xfId="0" applyFill="1" applyBorder="1" applyAlignment="1">
      <alignment horizontal="center"/>
    </xf>
    <xf numFmtId="0" fontId="0" fillId="6" borderId="26" xfId="0" applyFill="1" applyBorder="1" applyAlignment="1">
      <alignment horizontal="center"/>
    </xf>
    <xf numFmtId="0" fontId="0" fillId="6" borderId="27" xfId="0" applyFill="1" applyBorder="1" applyAlignment="1">
      <alignment horizontal="center"/>
    </xf>
    <xf numFmtId="0" fontId="0" fillId="6" borderId="28" xfId="0" applyFill="1" applyBorder="1" applyAlignment="1">
      <alignment horizontal="center"/>
    </xf>
    <xf numFmtId="0" fontId="1" fillId="2" borderId="29" xfId="0" applyFont="1" applyFill="1" applyBorder="1" applyAlignment="1">
      <alignment horizontal="left"/>
    </xf>
    <xf numFmtId="0" fontId="1" fillId="3" borderId="29" xfId="0" applyFont="1" applyFill="1" applyBorder="1" applyAlignment="1">
      <alignment horizontal="left"/>
    </xf>
    <xf numFmtId="0" fontId="1" fillId="4" borderId="29" xfId="0" applyFont="1" applyFill="1" applyBorder="1" applyAlignment="1">
      <alignment horizontal="left"/>
    </xf>
    <xf numFmtId="0" fontId="1" fillId="5" borderId="29" xfId="0" applyFont="1" applyFill="1" applyBorder="1" applyAlignment="1">
      <alignment horizontal="left"/>
    </xf>
    <xf numFmtId="0" fontId="1" fillId="6" borderId="29" xfId="0" applyFont="1" applyFill="1" applyBorder="1" applyAlignment="1">
      <alignment horizontal="left"/>
    </xf>
    <xf numFmtId="0" fontId="1" fillId="6" borderId="30" xfId="0" applyFont="1" applyFill="1" applyBorder="1" applyAlignment="1">
      <alignment horizontal="left"/>
    </xf>
    <xf numFmtId="0" fontId="1" fillId="2" borderId="31" xfId="0" applyFont="1" applyFill="1" applyBorder="1" applyAlignment="1">
      <alignment horizontal="left"/>
    </xf>
    <xf numFmtId="0" fontId="0" fillId="2" borderId="32" xfId="0" applyFill="1" applyBorder="1" applyAlignment="1">
      <alignment horizontal="center"/>
    </xf>
    <xf numFmtId="0" fontId="0" fillId="2" borderId="33" xfId="0" applyFill="1" applyBorder="1" applyAlignment="1">
      <alignment horizontal="center"/>
    </xf>
    <xf numFmtId="0" fontId="0" fillId="2" borderId="34" xfId="0" applyFill="1" applyBorder="1" applyAlignment="1">
      <alignment horizontal="center"/>
    </xf>
    <xf numFmtId="0" fontId="0" fillId="6" borderId="35" xfId="0" applyFill="1" applyBorder="1" applyAlignment="1">
      <alignment horizontal="center"/>
    </xf>
    <xf numFmtId="0" fontId="1" fillId="0" borderId="1" xfId="0" applyFont="1" applyBorder="1" applyAlignment="1">
      <alignment horizontal="left"/>
    </xf>
    <xf numFmtId="0" fontId="0" fillId="0" borderId="0" xfId="0" applyAlignment="1">
      <alignment vertical="center" wrapText="1"/>
    </xf>
    <xf numFmtId="0" fontId="0" fillId="0" borderId="0" xfId="0" applyAlignment="1">
      <alignment vertical="center"/>
    </xf>
    <xf numFmtId="0" fontId="1" fillId="0" borderId="3" xfId="0" applyFont="1" applyBorder="1"/>
    <xf numFmtId="0" fontId="1" fillId="0" borderId="4" xfId="0" applyFont="1" applyBorder="1"/>
    <xf numFmtId="0" fontId="1" fillId="0" borderId="3" xfId="0" applyFont="1" applyBorder="1" applyAlignment="1">
      <alignment vertical="center"/>
    </xf>
    <xf numFmtId="0" fontId="1" fillId="0" borderId="4" xfId="0" applyFont="1" applyBorder="1" applyAlignment="1">
      <alignment vertical="center"/>
    </xf>
    <xf numFmtId="0" fontId="1" fillId="0" borderId="5" xfId="0" applyFont="1" applyBorder="1" applyAlignment="1">
      <alignment vertical="center"/>
    </xf>
    <xf numFmtId="0" fontId="1" fillId="7" borderId="1" xfId="0" applyFont="1" applyFill="1" applyBorder="1" applyAlignment="1">
      <alignment horizontal="center" wrapText="1"/>
    </xf>
    <xf numFmtId="0" fontId="1" fillId="7" borderId="10" xfId="0" applyFont="1" applyFill="1" applyBorder="1" applyAlignment="1">
      <alignment horizontal="center" wrapText="1"/>
    </xf>
    <xf numFmtId="0" fontId="1" fillId="7" borderId="11" xfId="0" applyFont="1" applyFill="1" applyBorder="1" applyAlignment="1">
      <alignment horizontal="center" wrapText="1"/>
    </xf>
    <xf numFmtId="0" fontId="4" fillId="8" borderId="1" xfId="0" quotePrefix="1" applyFont="1" applyFill="1" applyBorder="1"/>
    <xf numFmtId="0" fontId="4" fillId="8" borderId="10" xfId="0" quotePrefix="1" applyFont="1" applyFill="1" applyBorder="1"/>
    <xf numFmtId="0" fontId="4" fillId="8" borderId="11" xfId="0" quotePrefix="1" applyFont="1" applyFill="1" applyBorder="1"/>
    <xf numFmtId="0" fontId="1" fillId="9" borderId="1" xfId="0" applyFont="1" applyFill="1" applyBorder="1" applyAlignment="1">
      <alignment horizontal="left"/>
    </xf>
    <xf numFmtId="0" fontId="1" fillId="9" borderId="10" xfId="0" applyFont="1" applyFill="1" applyBorder="1" applyAlignment="1">
      <alignment horizontal="left"/>
    </xf>
    <xf numFmtId="0" fontId="1" fillId="9" borderId="11" xfId="0" applyFont="1" applyFill="1" applyBorder="1" applyAlignment="1">
      <alignment horizontal="left"/>
    </xf>
    <xf numFmtId="0" fontId="5" fillId="10" borderId="0" xfId="0" applyFont="1" applyFill="1" applyAlignment="1">
      <alignment horizontal="center" vertical="center"/>
    </xf>
    <xf numFmtId="0" fontId="5" fillId="0" borderId="0" xfId="0" applyFont="1" applyAlignment="1">
      <alignment horizontal="center" vertical="center"/>
    </xf>
    <xf numFmtId="9" fontId="0" fillId="0" borderId="0" xfId="0" applyNumberFormat="1"/>
    <xf numFmtId="0" fontId="0" fillId="0" borderId="36" xfId="0" applyBorder="1"/>
    <xf numFmtId="9" fontId="0" fillId="0" borderId="36" xfId="0" applyNumberFormat="1" applyBorder="1"/>
    <xf numFmtId="0" fontId="0" fillId="0" borderId="36" xfId="0" applyBorder="1" applyAlignment="1">
      <alignment vertical="top" wrapText="1"/>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wrapText="1"/>
    </xf>
    <xf numFmtId="0" fontId="0" fillId="0" borderId="36" xfId="0" applyBorder="1" applyAlignment="1">
      <alignment horizontal="center" vertical="top" wrapText="1"/>
    </xf>
    <xf numFmtId="0" fontId="0" fillId="0" borderId="0" xfId="0" applyAlignment="1">
      <alignment horizontal="center" vertical="top" wrapText="1"/>
    </xf>
    <xf numFmtId="0" fontId="0" fillId="0" borderId="0" xfId="0"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1" xfId="0" applyFont="1" applyBorder="1" applyAlignment="1">
      <alignment horizontal="center"/>
    </xf>
    <xf numFmtId="0" fontId="1" fillId="0" borderId="10" xfId="0" applyFont="1" applyBorder="1" applyAlignment="1">
      <alignment horizontal="center"/>
    </xf>
    <xf numFmtId="0" fontId="1" fillId="0" borderId="3" xfId="0" applyFont="1" applyBorder="1" applyAlignment="1">
      <alignment horizontal="left" vertical="center"/>
    </xf>
    <xf numFmtId="0" fontId="1" fillId="0" borderId="4" xfId="0" applyFont="1" applyBorder="1" applyAlignment="1">
      <alignment horizontal="left" vertical="center"/>
    </xf>
    <xf numFmtId="0" fontId="1" fillId="0" borderId="5" xfId="0" applyFont="1" applyBorder="1" applyAlignment="1">
      <alignment horizontal="left" vertical="center"/>
    </xf>
    <xf numFmtId="0" fontId="1" fillId="0" borderId="1" xfId="0" applyFont="1" applyBorder="1" applyAlignment="1">
      <alignment horizontal="left"/>
    </xf>
    <xf numFmtId="0" fontId="1" fillId="0" borderId="10" xfId="0" applyFont="1" applyBorder="1" applyAlignment="1">
      <alignment horizontal="left"/>
    </xf>
    <xf numFmtId="0" fontId="1" fillId="0" borderId="11" xfId="0" applyFont="1" applyBorder="1" applyAlignment="1">
      <alignment horizontal="left"/>
    </xf>
    <xf numFmtId="0" fontId="0" fillId="0" borderId="0" xfId="0" applyAlignment="1">
      <alignment horizontal="center" vertical="center" wrapText="1"/>
    </xf>
  </cellXfs>
  <cellStyles count="1">
    <cellStyle name="Normal" xfId="0" builtinId="0"/>
  </cellStyles>
  <dxfs count="7">
    <dxf>
      <font>
        <b/>
        <i val="0"/>
      </font>
    </dxf>
    <dxf>
      <font>
        <b/>
        <i val="0"/>
      </font>
    </dxf>
    <dxf>
      <font>
        <b/>
        <i val="0"/>
      </font>
    </dxf>
    <dxf>
      <font>
        <b/>
        <i val="0"/>
      </font>
    </dxf>
    <dxf>
      <font>
        <b/>
        <i val="0"/>
      </font>
    </dxf>
    <dxf>
      <font>
        <b/>
        <i val="0"/>
      </font>
    </dxf>
    <dxf>
      <font>
        <b/>
        <i val="0"/>
      </font>
    </dxf>
  </dxfs>
  <tableStyles count="0" defaultTableStyle="TableStyleMedium2" defaultPivotStyle="PivotStyleLight16"/>
  <colors>
    <mruColors>
      <color rgb="FF00F66F"/>
      <color rgb="FF33A8FF"/>
      <color rgb="FFCC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XP per Unit Time</a:t>
            </a:r>
          </a:p>
        </c:rich>
      </c:tx>
      <c:layout>
        <c:manualLayout>
          <c:xMode val="edge"/>
          <c:yMode val="edge"/>
          <c:x val="0.34851652040811537"/>
          <c:y val="2.77777777777777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1"/>
          <c:order val="1"/>
          <c:tx>
            <c:strRef>
              <c:f>Progression!$C$3</c:f>
              <c:strCache>
                <c:ptCount val="1"/>
                <c:pt idx="0">
                  <c:v>XP</c:v>
                </c:pt>
              </c:strCache>
            </c:strRef>
          </c:tx>
          <c:spPr>
            <a:ln w="28575" cap="rnd">
              <a:solidFill>
                <a:schemeClr val="accent2"/>
              </a:solidFill>
              <a:round/>
            </a:ln>
            <a:effectLst/>
          </c:spPr>
          <c:marker>
            <c:symbol val="none"/>
          </c:marker>
          <c:val>
            <c:numRef>
              <c:f>Progression!$C$5:$C$24</c:f>
              <c:numCache>
                <c:formatCode>General</c:formatCode>
                <c:ptCount val="20"/>
                <c:pt idx="0">
                  <c:v>20</c:v>
                </c:pt>
                <c:pt idx="1">
                  <c:v>130</c:v>
                </c:pt>
                <c:pt idx="2">
                  <c:v>320</c:v>
                </c:pt>
                <c:pt idx="3">
                  <c:v>590</c:v>
                </c:pt>
                <c:pt idx="4">
                  <c:v>940</c:v>
                </c:pt>
                <c:pt idx="5">
                  <c:v>1370</c:v>
                </c:pt>
                <c:pt idx="6">
                  <c:v>1880</c:v>
                </c:pt>
                <c:pt idx="7">
                  <c:v>2470</c:v>
                </c:pt>
                <c:pt idx="8">
                  <c:v>3140</c:v>
                </c:pt>
                <c:pt idx="9">
                  <c:v>3890</c:v>
                </c:pt>
                <c:pt idx="10">
                  <c:v>4720</c:v>
                </c:pt>
                <c:pt idx="11">
                  <c:v>5630</c:v>
                </c:pt>
                <c:pt idx="12">
                  <c:v>6620</c:v>
                </c:pt>
                <c:pt idx="13">
                  <c:v>7690</c:v>
                </c:pt>
                <c:pt idx="14">
                  <c:v>8840</c:v>
                </c:pt>
                <c:pt idx="15">
                  <c:v>10070</c:v>
                </c:pt>
                <c:pt idx="16">
                  <c:v>11380</c:v>
                </c:pt>
                <c:pt idx="17">
                  <c:v>12770</c:v>
                </c:pt>
                <c:pt idx="18">
                  <c:v>14240</c:v>
                </c:pt>
                <c:pt idx="19">
                  <c:v>15790</c:v>
                </c:pt>
              </c:numCache>
            </c:numRef>
          </c:val>
          <c:smooth val="1"/>
          <c:extLst>
            <c:ext xmlns:c16="http://schemas.microsoft.com/office/drawing/2014/chart" uri="{C3380CC4-5D6E-409C-BE32-E72D297353CC}">
              <c16:uniqueId val="{00000001-7F6A-44E5-857E-BEF7268498EB}"/>
            </c:ext>
          </c:extLst>
        </c:ser>
        <c:dLbls>
          <c:showLegendKey val="0"/>
          <c:showVal val="0"/>
          <c:showCatName val="0"/>
          <c:showSerName val="0"/>
          <c:showPercent val="0"/>
          <c:showBubbleSize val="0"/>
        </c:dLbls>
        <c:smooth val="0"/>
        <c:axId val="604848880"/>
        <c:axId val="604849712"/>
        <c:extLst>
          <c:ext xmlns:c15="http://schemas.microsoft.com/office/drawing/2012/chart" uri="{02D57815-91ED-43cb-92C2-25804820EDAC}">
            <c15:filteredLineSeries>
              <c15:ser>
                <c:idx val="0"/>
                <c:order val="0"/>
                <c:tx>
                  <c:strRef>
                    <c:extLst>
                      <c:ext uri="{02D57815-91ED-43cb-92C2-25804820EDAC}">
                        <c15:formulaRef>
                          <c15:sqref>Progression!$B$3</c15:sqref>
                        </c15:formulaRef>
                      </c:ext>
                    </c:extLst>
                    <c:strCache>
                      <c:ptCount val="1"/>
                      <c:pt idx="0">
                        <c:v>Time</c:v>
                      </c:pt>
                    </c:strCache>
                  </c:strRef>
                </c:tx>
                <c:spPr>
                  <a:ln w="28575" cap="rnd">
                    <a:solidFill>
                      <a:schemeClr val="accent1"/>
                    </a:solidFill>
                    <a:round/>
                  </a:ln>
                  <a:effectLst/>
                </c:spPr>
                <c:marker>
                  <c:symbol val="none"/>
                </c:marker>
                <c:val>
                  <c:numRef>
                    <c:extLst>
                      <c:ext uri="{02D57815-91ED-43cb-92C2-25804820EDAC}">
                        <c15:formulaRef>
                          <c15:sqref>Progression!$B$5:$B$24</c15:sqref>
                        </c15:formulaRef>
                      </c:ext>
                    </c:extLst>
                    <c:numCache>
                      <c:formatCode>General</c:formatCode>
                      <c:ptCount val="2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numCache>
                  </c:numRef>
                </c:val>
                <c:smooth val="0"/>
                <c:extLst>
                  <c:ext xmlns:c16="http://schemas.microsoft.com/office/drawing/2014/chart" uri="{C3380CC4-5D6E-409C-BE32-E72D297353CC}">
                    <c16:uniqueId val="{00000000-7F6A-44E5-857E-BEF7268498EB}"/>
                  </c:ext>
                </c:extLst>
              </c15:ser>
            </c15:filteredLineSeries>
          </c:ext>
        </c:extLst>
      </c:lineChart>
      <c:catAx>
        <c:axId val="604848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04849712"/>
        <c:crosses val="autoZero"/>
        <c:auto val="1"/>
        <c:lblAlgn val="ctr"/>
        <c:lblOffset val="100"/>
        <c:noMultiLvlLbl val="0"/>
      </c:catAx>
      <c:valAx>
        <c:axId val="60484971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0484888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XP per</a:t>
            </a:r>
            <a:r>
              <a:rPr lang="en-US" baseline="0"/>
              <a:t> Level</a:t>
            </a:r>
          </a:p>
        </c:rich>
      </c:tx>
      <c:layout>
        <c:manualLayout>
          <c:xMode val="edge"/>
          <c:yMode val="edge"/>
          <c:x val="0.38853037053642314"/>
          <c:y val="2.77777777777777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1"/>
          <c:order val="1"/>
          <c:tx>
            <c:strRef>
              <c:f>Progression!$F$3</c:f>
              <c:strCache>
                <c:ptCount val="1"/>
                <c:pt idx="0">
                  <c:v>XP</c:v>
                </c:pt>
              </c:strCache>
            </c:strRef>
          </c:tx>
          <c:spPr>
            <a:ln w="28575" cap="rnd">
              <a:solidFill>
                <a:schemeClr val="accent2"/>
              </a:solidFill>
              <a:round/>
            </a:ln>
            <a:effectLst/>
          </c:spPr>
          <c:marker>
            <c:symbol val="none"/>
          </c:marker>
          <c:val>
            <c:numRef>
              <c:f>Progression!$F$5:$F$14</c:f>
              <c:numCache>
                <c:formatCode>General</c:formatCode>
                <c:ptCount val="10"/>
                <c:pt idx="0">
                  <c:v>100</c:v>
                </c:pt>
                <c:pt idx="1">
                  <c:v>200</c:v>
                </c:pt>
                <c:pt idx="2">
                  <c:v>400</c:v>
                </c:pt>
                <c:pt idx="3">
                  <c:v>800</c:v>
                </c:pt>
                <c:pt idx="4">
                  <c:v>1600</c:v>
                </c:pt>
                <c:pt idx="5">
                  <c:v>3200</c:v>
                </c:pt>
                <c:pt idx="6">
                  <c:v>6400</c:v>
                </c:pt>
                <c:pt idx="7">
                  <c:v>12800</c:v>
                </c:pt>
                <c:pt idx="8">
                  <c:v>25600</c:v>
                </c:pt>
                <c:pt idx="9">
                  <c:v>51200</c:v>
                </c:pt>
              </c:numCache>
            </c:numRef>
          </c:val>
          <c:smooth val="1"/>
          <c:extLst>
            <c:ext xmlns:c16="http://schemas.microsoft.com/office/drawing/2014/chart" uri="{C3380CC4-5D6E-409C-BE32-E72D297353CC}">
              <c16:uniqueId val="{00000000-14B8-408B-80A2-02023FB8AB20}"/>
            </c:ext>
          </c:extLst>
        </c:ser>
        <c:dLbls>
          <c:showLegendKey val="0"/>
          <c:showVal val="0"/>
          <c:showCatName val="0"/>
          <c:showSerName val="0"/>
          <c:showPercent val="0"/>
          <c:showBubbleSize val="0"/>
        </c:dLbls>
        <c:smooth val="0"/>
        <c:axId val="604848880"/>
        <c:axId val="604849712"/>
        <c:extLst>
          <c:ext xmlns:c15="http://schemas.microsoft.com/office/drawing/2012/chart" uri="{02D57815-91ED-43cb-92C2-25804820EDAC}">
            <c15:filteredLineSeries>
              <c15:ser>
                <c:idx val="0"/>
                <c:order val="0"/>
                <c:tx>
                  <c:strRef>
                    <c:extLst>
                      <c:ext uri="{02D57815-91ED-43cb-92C2-25804820EDAC}">
                        <c15:formulaRef>
                          <c15:sqref>Progression!$E$3</c15:sqref>
                        </c15:formulaRef>
                      </c:ext>
                    </c:extLst>
                    <c:strCache>
                      <c:ptCount val="1"/>
                      <c:pt idx="0">
                        <c:v>Level</c:v>
                      </c:pt>
                    </c:strCache>
                  </c:strRef>
                </c:tx>
                <c:spPr>
                  <a:ln w="28575" cap="rnd">
                    <a:solidFill>
                      <a:schemeClr val="accent1"/>
                    </a:solidFill>
                    <a:round/>
                  </a:ln>
                  <a:effectLst/>
                </c:spPr>
                <c:marker>
                  <c:symbol val="none"/>
                </c:marker>
                <c:val>
                  <c:numRef>
                    <c:extLst>
                      <c:ext uri="{02D57815-91ED-43cb-92C2-25804820EDAC}">
                        <c15:formulaRef>
                          <c15:sqref>Progression!$E$5:$E$14</c15:sqref>
                        </c15:formulaRef>
                      </c:ext>
                    </c:extLst>
                    <c:numCache>
                      <c:formatCode>General</c:formatCode>
                      <c:ptCount val="10"/>
                      <c:pt idx="0">
                        <c:v>1</c:v>
                      </c:pt>
                      <c:pt idx="1">
                        <c:v>2</c:v>
                      </c:pt>
                      <c:pt idx="2">
                        <c:v>3</c:v>
                      </c:pt>
                      <c:pt idx="3">
                        <c:v>4</c:v>
                      </c:pt>
                      <c:pt idx="4">
                        <c:v>5</c:v>
                      </c:pt>
                      <c:pt idx="5">
                        <c:v>6</c:v>
                      </c:pt>
                      <c:pt idx="6">
                        <c:v>7</c:v>
                      </c:pt>
                      <c:pt idx="7">
                        <c:v>8</c:v>
                      </c:pt>
                      <c:pt idx="8">
                        <c:v>9</c:v>
                      </c:pt>
                      <c:pt idx="9">
                        <c:v>10</c:v>
                      </c:pt>
                    </c:numCache>
                  </c:numRef>
                </c:val>
                <c:smooth val="0"/>
                <c:extLst>
                  <c:ext xmlns:c16="http://schemas.microsoft.com/office/drawing/2014/chart" uri="{C3380CC4-5D6E-409C-BE32-E72D297353CC}">
                    <c16:uniqueId val="{00000001-14B8-408B-80A2-02023FB8AB20}"/>
                  </c:ext>
                </c:extLst>
              </c15:ser>
            </c15:filteredLineSeries>
          </c:ext>
        </c:extLst>
      </c:lineChart>
      <c:catAx>
        <c:axId val="604848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04849712"/>
        <c:crosses val="autoZero"/>
        <c:auto val="1"/>
        <c:lblAlgn val="ctr"/>
        <c:lblOffset val="100"/>
        <c:noMultiLvlLbl val="0"/>
      </c:catAx>
      <c:valAx>
        <c:axId val="60484971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0484888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Skill per Level</a:t>
            </a:r>
            <a:endParaRPr lang="en-US" baseline="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1"/>
          <c:order val="1"/>
          <c:tx>
            <c:strRef>
              <c:f>Progression!$I$3</c:f>
              <c:strCache>
                <c:ptCount val="1"/>
                <c:pt idx="0">
                  <c:v>Skill</c:v>
                </c:pt>
              </c:strCache>
            </c:strRef>
          </c:tx>
          <c:spPr>
            <a:ln w="28575" cap="rnd">
              <a:solidFill>
                <a:schemeClr val="accent2"/>
              </a:solidFill>
              <a:round/>
            </a:ln>
            <a:effectLst/>
          </c:spPr>
          <c:marker>
            <c:symbol val="none"/>
          </c:marker>
          <c:val>
            <c:numRef>
              <c:f>Progression!$I$5:$I$14</c:f>
              <c:numCache>
                <c:formatCode>General</c:formatCode>
                <c:ptCount val="10"/>
                <c:pt idx="0">
                  <c:v>6</c:v>
                </c:pt>
                <c:pt idx="1">
                  <c:v>36</c:v>
                </c:pt>
                <c:pt idx="2">
                  <c:v>81</c:v>
                </c:pt>
                <c:pt idx="3">
                  <c:v>141</c:v>
                </c:pt>
                <c:pt idx="4">
                  <c:v>216</c:v>
                </c:pt>
                <c:pt idx="5">
                  <c:v>306</c:v>
                </c:pt>
                <c:pt idx="6">
                  <c:v>411</c:v>
                </c:pt>
                <c:pt idx="7">
                  <c:v>531</c:v>
                </c:pt>
                <c:pt idx="8">
                  <c:v>666</c:v>
                </c:pt>
                <c:pt idx="9">
                  <c:v>816</c:v>
                </c:pt>
              </c:numCache>
            </c:numRef>
          </c:val>
          <c:smooth val="1"/>
          <c:extLst>
            <c:ext xmlns:c16="http://schemas.microsoft.com/office/drawing/2014/chart" uri="{C3380CC4-5D6E-409C-BE32-E72D297353CC}">
              <c16:uniqueId val="{00000000-E518-4D17-A721-D232EE7E9699}"/>
            </c:ext>
          </c:extLst>
        </c:ser>
        <c:dLbls>
          <c:showLegendKey val="0"/>
          <c:showVal val="0"/>
          <c:showCatName val="0"/>
          <c:showSerName val="0"/>
          <c:showPercent val="0"/>
          <c:showBubbleSize val="0"/>
        </c:dLbls>
        <c:smooth val="0"/>
        <c:axId val="604848880"/>
        <c:axId val="604849712"/>
        <c:extLst>
          <c:ext xmlns:c15="http://schemas.microsoft.com/office/drawing/2012/chart" uri="{02D57815-91ED-43cb-92C2-25804820EDAC}">
            <c15:filteredLineSeries>
              <c15:ser>
                <c:idx val="0"/>
                <c:order val="0"/>
                <c:tx>
                  <c:strRef>
                    <c:extLst>
                      <c:ext uri="{02D57815-91ED-43cb-92C2-25804820EDAC}">
                        <c15:formulaRef>
                          <c15:sqref>Progression!$H$3</c15:sqref>
                        </c15:formulaRef>
                      </c:ext>
                    </c:extLst>
                    <c:strCache>
                      <c:ptCount val="1"/>
                      <c:pt idx="0">
                        <c:v>Level</c:v>
                      </c:pt>
                    </c:strCache>
                  </c:strRef>
                </c:tx>
                <c:spPr>
                  <a:ln w="28575" cap="rnd">
                    <a:solidFill>
                      <a:schemeClr val="accent1"/>
                    </a:solidFill>
                    <a:round/>
                  </a:ln>
                  <a:effectLst/>
                </c:spPr>
                <c:marker>
                  <c:symbol val="none"/>
                </c:marker>
                <c:val>
                  <c:numRef>
                    <c:extLst>
                      <c:ext uri="{02D57815-91ED-43cb-92C2-25804820EDAC}">
                        <c15:formulaRef>
                          <c15:sqref>Progression!$H$5:$H$14</c15:sqref>
                        </c15:formulaRef>
                      </c:ext>
                    </c:extLst>
                    <c:numCache>
                      <c:formatCode>General</c:formatCode>
                      <c:ptCount val="10"/>
                      <c:pt idx="0">
                        <c:v>1</c:v>
                      </c:pt>
                      <c:pt idx="1">
                        <c:v>2</c:v>
                      </c:pt>
                      <c:pt idx="2">
                        <c:v>3</c:v>
                      </c:pt>
                      <c:pt idx="3">
                        <c:v>4</c:v>
                      </c:pt>
                      <c:pt idx="4">
                        <c:v>5</c:v>
                      </c:pt>
                      <c:pt idx="5">
                        <c:v>6</c:v>
                      </c:pt>
                      <c:pt idx="6">
                        <c:v>7</c:v>
                      </c:pt>
                      <c:pt idx="7">
                        <c:v>8</c:v>
                      </c:pt>
                      <c:pt idx="8">
                        <c:v>9</c:v>
                      </c:pt>
                      <c:pt idx="9">
                        <c:v>10</c:v>
                      </c:pt>
                    </c:numCache>
                  </c:numRef>
                </c:val>
                <c:smooth val="0"/>
                <c:extLst>
                  <c:ext xmlns:c16="http://schemas.microsoft.com/office/drawing/2014/chart" uri="{C3380CC4-5D6E-409C-BE32-E72D297353CC}">
                    <c16:uniqueId val="{00000001-E518-4D17-A721-D232EE7E9699}"/>
                  </c:ext>
                </c:extLst>
              </c15:ser>
            </c15:filteredLineSeries>
          </c:ext>
        </c:extLst>
      </c:lineChart>
      <c:catAx>
        <c:axId val="604848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04849712"/>
        <c:crosses val="autoZero"/>
        <c:auto val="1"/>
        <c:lblAlgn val="ctr"/>
        <c:lblOffset val="100"/>
        <c:noMultiLvlLbl val="0"/>
      </c:catAx>
      <c:valAx>
        <c:axId val="60484971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0484888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Time</a:t>
            </a:r>
            <a:r>
              <a:rPr lang="en-US" baseline="0"/>
              <a:t> per Level</a:t>
            </a:r>
          </a:p>
        </c:rich>
      </c:tx>
      <c:layout>
        <c:manualLayout>
          <c:xMode val="edge"/>
          <c:yMode val="edge"/>
          <c:x val="0.36823096178813947"/>
          <c:y val="3.240740740740740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1"/>
          <c:order val="1"/>
          <c:tx>
            <c:strRef>
              <c:f>Progression!$L$3</c:f>
              <c:strCache>
                <c:ptCount val="1"/>
                <c:pt idx="0">
                  <c:v>Time</c:v>
                </c:pt>
              </c:strCache>
            </c:strRef>
          </c:tx>
          <c:spPr>
            <a:ln w="28575" cap="rnd">
              <a:solidFill>
                <a:schemeClr val="accent2"/>
              </a:solidFill>
              <a:round/>
            </a:ln>
            <a:effectLst/>
          </c:spPr>
          <c:marker>
            <c:symbol val="none"/>
          </c:marker>
          <c:val>
            <c:numRef>
              <c:f>Progression!$L$5:$L$14</c:f>
              <c:numCache>
                <c:formatCode>General</c:formatCode>
                <c:ptCount val="10"/>
                <c:pt idx="0">
                  <c:v>1.7272727272727273</c:v>
                </c:pt>
                <c:pt idx="1">
                  <c:v>2.3684210526315788</c:v>
                </c:pt>
                <c:pt idx="2">
                  <c:v>3.2962962962962963</c:v>
                </c:pt>
                <c:pt idx="3">
                  <c:v>4.5999999999999996</c:v>
                </c:pt>
                <c:pt idx="4">
                  <c:v>6.4509803921568629</c:v>
                </c:pt>
                <c:pt idx="5">
                  <c:v>9.08</c:v>
                </c:pt>
                <c:pt idx="6">
                  <c:v>12.777777777777779</c:v>
                </c:pt>
                <c:pt idx="7">
                  <c:v>18.020408163265305</c:v>
                </c:pt>
                <c:pt idx="8">
                  <c:v>25.423645320197043</c:v>
                </c:pt>
                <c:pt idx="9">
                  <c:v>35.904593639575971</c:v>
                </c:pt>
              </c:numCache>
            </c:numRef>
          </c:val>
          <c:smooth val="1"/>
          <c:extLst>
            <c:ext xmlns:c16="http://schemas.microsoft.com/office/drawing/2014/chart" uri="{C3380CC4-5D6E-409C-BE32-E72D297353CC}">
              <c16:uniqueId val="{00000000-ADD3-45B1-90B9-94FB39AF92E7}"/>
            </c:ext>
          </c:extLst>
        </c:ser>
        <c:dLbls>
          <c:showLegendKey val="0"/>
          <c:showVal val="0"/>
          <c:showCatName val="0"/>
          <c:showSerName val="0"/>
          <c:showPercent val="0"/>
          <c:showBubbleSize val="0"/>
        </c:dLbls>
        <c:smooth val="0"/>
        <c:axId val="604848880"/>
        <c:axId val="604849712"/>
        <c:extLst>
          <c:ext xmlns:c15="http://schemas.microsoft.com/office/drawing/2012/chart" uri="{02D57815-91ED-43cb-92C2-25804820EDAC}">
            <c15:filteredLineSeries>
              <c15:ser>
                <c:idx val="0"/>
                <c:order val="0"/>
                <c:tx>
                  <c:strRef>
                    <c:extLst>
                      <c:ext uri="{02D57815-91ED-43cb-92C2-25804820EDAC}">
                        <c15:formulaRef>
                          <c15:sqref>Progression!$K$3</c15:sqref>
                        </c15:formulaRef>
                      </c:ext>
                    </c:extLst>
                    <c:strCache>
                      <c:ptCount val="1"/>
                      <c:pt idx="0">
                        <c:v>Level</c:v>
                      </c:pt>
                    </c:strCache>
                  </c:strRef>
                </c:tx>
                <c:spPr>
                  <a:ln w="28575" cap="rnd">
                    <a:solidFill>
                      <a:schemeClr val="accent1"/>
                    </a:solidFill>
                    <a:round/>
                  </a:ln>
                  <a:effectLst/>
                </c:spPr>
                <c:marker>
                  <c:symbol val="none"/>
                </c:marker>
                <c:val>
                  <c:numRef>
                    <c:extLst>
                      <c:ext uri="{02D57815-91ED-43cb-92C2-25804820EDAC}">
                        <c15:formulaRef>
                          <c15:sqref>Progression!$K$5:$K$14</c15:sqref>
                        </c15:formulaRef>
                      </c:ext>
                    </c:extLst>
                    <c:numCache>
                      <c:formatCode>General</c:formatCode>
                      <c:ptCount val="10"/>
                      <c:pt idx="0">
                        <c:v>1</c:v>
                      </c:pt>
                      <c:pt idx="1">
                        <c:v>2</c:v>
                      </c:pt>
                      <c:pt idx="2">
                        <c:v>3</c:v>
                      </c:pt>
                      <c:pt idx="3">
                        <c:v>4</c:v>
                      </c:pt>
                      <c:pt idx="4">
                        <c:v>5</c:v>
                      </c:pt>
                      <c:pt idx="5">
                        <c:v>6</c:v>
                      </c:pt>
                      <c:pt idx="6">
                        <c:v>7</c:v>
                      </c:pt>
                      <c:pt idx="7">
                        <c:v>8</c:v>
                      </c:pt>
                      <c:pt idx="8">
                        <c:v>9</c:v>
                      </c:pt>
                      <c:pt idx="9">
                        <c:v>10</c:v>
                      </c:pt>
                    </c:numCache>
                  </c:numRef>
                </c:val>
                <c:smooth val="0"/>
                <c:extLst>
                  <c:ext xmlns:c16="http://schemas.microsoft.com/office/drawing/2014/chart" uri="{C3380CC4-5D6E-409C-BE32-E72D297353CC}">
                    <c16:uniqueId val="{00000001-ADD3-45B1-90B9-94FB39AF92E7}"/>
                  </c:ext>
                </c:extLst>
              </c15:ser>
            </c15:filteredLineSeries>
          </c:ext>
        </c:extLst>
      </c:lineChart>
      <c:catAx>
        <c:axId val="604848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04849712"/>
        <c:crosses val="autoZero"/>
        <c:auto val="1"/>
        <c:lblAlgn val="ctr"/>
        <c:lblOffset val="100"/>
        <c:noMultiLvlLbl val="0"/>
      </c:catAx>
      <c:valAx>
        <c:axId val="60484971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0484888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Skill Per Unit Time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Progression!$O$3</c:f>
              <c:strCache>
                <c:ptCount val="1"/>
                <c:pt idx="0">
                  <c:v>Skill</c:v>
                </c:pt>
              </c:strCache>
            </c:strRef>
          </c:tx>
          <c:spPr>
            <a:ln w="19050" cap="rnd">
              <a:solidFill>
                <a:schemeClr val="accent1"/>
              </a:solidFill>
              <a:round/>
            </a:ln>
            <a:effectLst/>
          </c:spPr>
          <c:marker>
            <c:symbol val="none"/>
          </c:marker>
          <c:xVal>
            <c:numRef>
              <c:f>Progression!$N$4:$N$14</c:f>
              <c:numCache>
                <c:formatCode>General</c:formatCode>
                <c:ptCount val="11"/>
                <c:pt idx="0">
                  <c:v>0</c:v>
                </c:pt>
                <c:pt idx="1">
                  <c:v>1.7272727272727273</c:v>
                </c:pt>
                <c:pt idx="2">
                  <c:v>2.3684210526315788</c:v>
                </c:pt>
                <c:pt idx="3">
                  <c:v>3.2962962962962963</c:v>
                </c:pt>
                <c:pt idx="4">
                  <c:v>4.5999999999999996</c:v>
                </c:pt>
                <c:pt idx="5">
                  <c:v>6.4509803921568629</c:v>
                </c:pt>
                <c:pt idx="6">
                  <c:v>9.08</c:v>
                </c:pt>
                <c:pt idx="7">
                  <c:v>12.777777777777779</c:v>
                </c:pt>
                <c:pt idx="8">
                  <c:v>18.020408163265305</c:v>
                </c:pt>
                <c:pt idx="9">
                  <c:v>25.423645320197043</c:v>
                </c:pt>
                <c:pt idx="10">
                  <c:v>35.904593639575971</c:v>
                </c:pt>
              </c:numCache>
            </c:numRef>
          </c:xVal>
          <c:yVal>
            <c:numRef>
              <c:f>Progression!$O$4:$O$14</c:f>
              <c:numCache>
                <c:formatCode>General</c:formatCode>
                <c:ptCount val="11"/>
                <c:pt idx="0">
                  <c:v>0</c:v>
                </c:pt>
                <c:pt idx="1">
                  <c:v>6</c:v>
                </c:pt>
                <c:pt idx="2">
                  <c:v>36</c:v>
                </c:pt>
                <c:pt idx="3">
                  <c:v>81</c:v>
                </c:pt>
                <c:pt idx="4">
                  <c:v>141</c:v>
                </c:pt>
                <c:pt idx="5">
                  <c:v>216</c:v>
                </c:pt>
                <c:pt idx="6">
                  <c:v>306</c:v>
                </c:pt>
                <c:pt idx="7">
                  <c:v>411</c:v>
                </c:pt>
                <c:pt idx="8">
                  <c:v>531</c:v>
                </c:pt>
                <c:pt idx="9">
                  <c:v>666</c:v>
                </c:pt>
                <c:pt idx="10">
                  <c:v>816</c:v>
                </c:pt>
              </c:numCache>
            </c:numRef>
          </c:yVal>
          <c:smooth val="1"/>
          <c:extLst>
            <c:ext xmlns:c16="http://schemas.microsoft.com/office/drawing/2014/chart" uri="{C3380CC4-5D6E-409C-BE32-E72D297353CC}">
              <c16:uniqueId val="{00000000-21E3-49A7-85A4-48F52F8F61E4}"/>
            </c:ext>
          </c:extLst>
        </c:ser>
        <c:dLbls>
          <c:showLegendKey val="0"/>
          <c:showVal val="0"/>
          <c:showCatName val="0"/>
          <c:showSerName val="0"/>
          <c:showPercent val="0"/>
          <c:showBubbleSize val="0"/>
        </c:dLbls>
        <c:axId val="1858844543"/>
        <c:axId val="1858846207"/>
      </c:scatterChart>
      <c:valAx>
        <c:axId val="1858844543"/>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58846207"/>
        <c:crosses val="autoZero"/>
        <c:crossBetween val="midCat"/>
      </c:valAx>
      <c:valAx>
        <c:axId val="185884620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58844543"/>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Donburi(Bowl) ingredients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areaChart>
        <c:grouping val="standard"/>
        <c:varyColors val="0"/>
        <c:ser>
          <c:idx val="0"/>
          <c:order val="0"/>
          <c:tx>
            <c:strRef>
              <c:f>Parts!$B$2</c:f>
              <c:strCache>
                <c:ptCount val="1"/>
                <c:pt idx="0">
                  <c:v>Cooked rice</c:v>
                </c:pt>
              </c:strCache>
            </c:strRef>
          </c:tx>
          <c:spPr>
            <a:solidFill>
              <a:schemeClr val="accent1"/>
            </a:solidFill>
            <a:ln>
              <a:noFill/>
            </a:ln>
            <a:effectLst/>
          </c:spPr>
          <c:cat>
            <c:strRef>
              <c:f>(Parts!$A$28:$A$30,Parts!$A$35)</c:f>
              <c:strCache>
                <c:ptCount val="4"/>
                <c:pt idx="0">
                  <c:v>Maguro don (Tuna bowl)</c:v>
                </c:pt>
                <c:pt idx="1">
                  <c:v>Sake don (Salmon bowl)</c:v>
                </c:pt>
                <c:pt idx="2">
                  <c:v>Unagi don (Eel bowl)</c:v>
                </c:pt>
                <c:pt idx="3">
                  <c:v>Tendon
(Fries bowl)</c:v>
                </c:pt>
              </c:strCache>
            </c:strRef>
          </c:cat>
          <c:val>
            <c:numRef>
              <c:f>(Parts!$B$28:$B$30,Parts!$B$35)</c:f>
              <c:numCache>
                <c:formatCode>General</c:formatCode>
                <c:ptCount val="4"/>
                <c:pt idx="0">
                  <c:v>25</c:v>
                </c:pt>
                <c:pt idx="1">
                  <c:v>25</c:v>
                </c:pt>
                <c:pt idx="2">
                  <c:v>25</c:v>
                </c:pt>
                <c:pt idx="3">
                  <c:v>25</c:v>
                </c:pt>
              </c:numCache>
            </c:numRef>
          </c:val>
          <c:extLst>
            <c:ext xmlns:c16="http://schemas.microsoft.com/office/drawing/2014/chart" uri="{C3380CC4-5D6E-409C-BE32-E72D297353CC}">
              <c16:uniqueId val="{00000000-D2BB-4E9C-B5BD-D049D84B8B0E}"/>
            </c:ext>
          </c:extLst>
        </c:ser>
        <c:dLbls>
          <c:showLegendKey val="0"/>
          <c:showVal val="0"/>
          <c:showCatName val="0"/>
          <c:showSerName val="0"/>
          <c:showPercent val="0"/>
          <c:showBubbleSize val="0"/>
        </c:dLbls>
        <c:axId val="728319447"/>
        <c:axId val="728320407"/>
      </c:areaChart>
      <c:barChart>
        <c:barDir val="col"/>
        <c:grouping val="stacked"/>
        <c:varyColors val="0"/>
        <c:ser>
          <c:idx val="1"/>
          <c:order val="1"/>
          <c:tx>
            <c:strRef>
              <c:f>Parts!$F$2</c:f>
              <c:strCache>
                <c:ptCount val="1"/>
                <c:pt idx="0">
                  <c:v>Tamagoyaki (Cooked egg)</c:v>
                </c:pt>
              </c:strCache>
            </c:strRef>
          </c:tx>
          <c:spPr>
            <a:solidFill>
              <a:schemeClr val="accent2"/>
            </a:solidFill>
            <a:ln>
              <a:noFill/>
            </a:ln>
            <a:effectLst/>
          </c:spPr>
          <c:invertIfNegative val="0"/>
          <c:cat>
            <c:strRef>
              <c:f>(Parts!$A$28:$A$30,Parts!$A$35)</c:f>
              <c:strCache>
                <c:ptCount val="4"/>
                <c:pt idx="0">
                  <c:v>Maguro don (Tuna bowl)</c:v>
                </c:pt>
                <c:pt idx="1">
                  <c:v>Sake don (Salmon bowl)</c:v>
                </c:pt>
                <c:pt idx="2">
                  <c:v>Unagi don (Eel bowl)</c:v>
                </c:pt>
                <c:pt idx="3">
                  <c:v>Tendon
(Fries bowl)</c:v>
                </c:pt>
              </c:strCache>
            </c:strRef>
          </c:cat>
          <c:val>
            <c:numRef>
              <c:f>(Parts!$F$28:$F$30,Parts!$F$35)</c:f>
              <c:numCache>
                <c:formatCode>General</c:formatCode>
                <c:ptCount val="4"/>
                <c:pt idx="3">
                  <c:v>5</c:v>
                </c:pt>
              </c:numCache>
            </c:numRef>
          </c:val>
          <c:extLst>
            <c:ext xmlns:c16="http://schemas.microsoft.com/office/drawing/2014/chart" uri="{C3380CC4-5D6E-409C-BE32-E72D297353CC}">
              <c16:uniqueId val="{00000001-D2BB-4E9C-B5BD-D049D84B8B0E}"/>
            </c:ext>
          </c:extLst>
        </c:ser>
        <c:ser>
          <c:idx val="2"/>
          <c:order val="2"/>
          <c:tx>
            <c:strRef>
              <c:f>Parts!$I$2</c:f>
              <c:strCache>
                <c:ptCount val="1"/>
                <c:pt idx="0">
                  <c:v>Diced tuna</c:v>
                </c:pt>
              </c:strCache>
            </c:strRef>
          </c:tx>
          <c:spPr>
            <a:solidFill>
              <a:schemeClr val="accent3"/>
            </a:solidFill>
            <a:ln>
              <a:noFill/>
            </a:ln>
            <a:effectLst/>
          </c:spPr>
          <c:invertIfNegative val="0"/>
          <c:cat>
            <c:strRef>
              <c:f>(Parts!$A$28:$A$30,Parts!$A$35)</c:f>
              <c:strCache>
                <c:ptCount val="4"/>
                <c:pt idx="0">
                  <c:v>Maguro don (Tuna bowl)</c:v>
                </c:pt>
                <c:pt idx="1">
                  <c:v>Sake don (Salmon bowl)</c:v>
                </c:pt>
                <c:pt idx="2">
                  <c:v>Unagi don (Eel bowl)</c:v>
                </c:pt>
                <c:pt idx="3">
                  <c:v>Tendon
(Fries bowl)</c:v>
                </c:pt>
              </c:strCache>
            </c:strRef>
          </c:cat>
          <c:val>
            <c:numRef>
              <c:f>(Parts!$I$28:$I$30,Parts!$I$35)</c:f>
              <c:numCache>
                <c:formatCode>General</c:formatCode>
                <c:ptCount val="4"/>
                <c:pt idx="0">
                  <c:v>25</c:v>
                </c:pt>
              </c:numCache>
            </c:numRef>
          </c:val>
          <c:extLst>
            <c:ext xmlns:c16="http://schemas.microsoft.com/office/drawing/2014/chart" uri="{C3380CC4-5D6E-409C-BE32-E72D297353CC}">
              <c16:uniqueId val="{00000002-D2BB-4E9C-B5BD-D049D84B8B0E}"/>
            </c:ext>
          </c:extLst>
        </c:ser>
        <c:ser>
          <c:idx val="3"/>
          <c:order val="3"/>
          <c:tx>
            <c:strRef>
              <c:f>Parts!$L$2</c:f>
              <c:strCache>
                <c:ptCount val="1"/>
                <c:pt idx="0">
                  <c:v>Diced salmon</c:v>
                </c:pt>
              </c:strCache>
            </c:strRef>
          </c:tx>
          <c:spPr>
            <a:solidFill>
              <a:schemeClr val="accent4"/>
            </a:solidFill>
            <a:ln>
              <a:noFill/>
            </a:ln>
            <a:effectLst/>
          </c:spPr>
          <c:invertIfNegative val="0"/>
          <c:cat>
            <c:strRef>
              <c:f>(Parts!$A$28:$A$30,Parts!$A$35)</c:f>
              <c:strCache>
                <c:ptCount val="4"/>
                <c:pt idx="0">
                  <c:v>Maguro don (Tuna bowl)</c:v>
                </c:pt>
                <c:pt idx="1">
                  <c:v>Sake don (Salmon bowl)</c:v>
                </c:pt>
                <c:pt idx="2">
                  <c:v>Unagi don (Eel bowl)</c:v>
                </c:pt>
                <c:pt idx="3">
                  <c:v>Tendon
(Fries bowl)</c:v>
                </c:pt>
              </c:strCache>
            </c:strRef>
          </c:cat>
          <c:val>
            <c:numRef>
              <c:f>(Parts!$L$28:$L$30,Parts!$L$35)</c:f>
              <c:numCache>
                <c:formatCode>General</c:formatCode>
                <c:ptCount val="4"/>
                <c:pt idx="1">
                  <c:v>25</c:v>
                </c:pt>
              </c:numCache>
            </c:numRef>
          </c:val>
          <c:extLst>
            <c:ext xmlns:c16="http://schemas.microsoft.com/office/drawing/2014/chart" uri="{C3380CC4-5D6E-409C-BE32-E72D297353CC}">
              <c16:uniqueId val="{00000003-D2BB-4E9C-B5BD-D049D84B8B0E}"/>
            </c:ext>
          </c:extLst>
        </c:ser>
        <c:ser>
          <c:idx val="4"/>
          <c:order val="4"/>
          <c:tx>
            <c:strRef>
              <c:f>Parts!$O$2</c:f>
              <c:strCache>
                <c:ptCount val="1"/>
                <c:pt idx="0">
                  <c:v>Washed salmon roe</c:v>
                </c:pt>
              </c:strCache>
            </c:strRef>
          </c:tx>
          <c:spPr>
            <a:solidFill>
              <a:schemeClr val="accent5"/>
            </a:solidFill>
            <a:ln>
              <a:noFill/>
            </a:ln>
            <a:effectLst/>
          </c:spPr>
          <c:invertIfNegative val="0"/>
          <c:cat>
            <c:strRef>
              <c:f>(Parts!$A$28:$A$30,Parts!$A$35)</c:f>
              <c:strCache>
                <c:ptCount val="4"/>
                <c:pt idx="0">
                  <c:v>Maguro don (Tuna bowl)</c:v>
                </c:pt>
                <c:pt idx="1">
                  <c:v>Sake don (Salmon bowl)</c:v>
                </c:pt>
                <c:pt idx="2">
                  <c:v>Unagi don (Eel bowl)</c:v>
                </c:pt>
                <c:pt idx="3">
                  <c:v>Tendon
(Fries bowl)</c:v>
                </c:pt>
              </c:strCache>
            </c:strRef>
          </c:cat>
          <c:val>
            <c:numRef>
              <c:f>(Parts!$O$28:$O$30,Parts!$O$35)</c:f>
              <c:numCache>
                <c:formatCode>General</c:formatCode>
                <c:ptCount val="4"/>
                <c:pt idx="1">
                  <c:v>5</c:v>
                </c:pt>
              </c:numCache>
            </c:numRef>
          </c:val>
          <c:extLst>
            <c:ext xmlns:c16="http://schemas.microsoft.com/office/drawing/2014/chart" uri="{C3380CC4-5D6E-409C-BE32-E72D297353CC}">
              <c16:uniqueId val="{00000004-D2BB-4E9C-B5BD-D049D84B8B0E}"/>
            </c:ext>
          </c:extLst>
        </c:ser>
        <c:ser>
          <c:idx val="5"/>
          <c:order val="5"/>
          <c:tx>
            <c:strRef>
              <c:f>Parts!$R$2</c:f>
              <c:strCache>
                <c:ptCount val="1"/>
                <c:pt idx="0">
                  <c:v>Cooked eel</c:v>
                </c:pt>
              </c:strCache>
            </c:strRef>
          </c:tx>
          <c:spPr>
            <a:solidFill>
              <a:schemeClr val="accent6"/>
            </a:solidFill>
            <a:ln>
              <a:noFill/>
            </a:ln>
            <a:effectLst/>
          </c:spPr>
          <c:invertIfNegative val="0"/>
          <c:cat>
            <c:strRef>
              <c:f>(Parts!$A$28:$A$30,Parts!$A$35)</c:f>
              <c:strCache>
                <c:ptCount val="4"/>
                <c:pt idx="0">
                  <c:v>Maguro don (Tuna bowl)</c:v>
                </c:pt>
                <c:pt idx="1">
                  <c:v>Sake don (Salmon bowl)</c:v>
                </c:pt>
                <c:pt idx="2">
                  <c:v>Unagi don (Eel bowl)</c:v>
                </c:pt>
                <c:pt idx="3">
                  <c:v>Tendon
(Fries bowl)</c:v>
                </c:pt>
              </c:strCache>
            </c:strRef>
          </c:cat>
          <c:val>
            <c:numRef>
              <c:f>(Parts!$R$28:$R$30,Parts!$R$35)</c:f>
              <c:numCache>
                <c:formatCode>General</c:formatCode>
                <c:ptCount val="4"/>
                <c:pt idx="2">
                  <c:v>20</c:v>
                </c:pt>
                <c:pt idx="3">
                  <c:v>5</c:v>
                </c:pt>
              </c:numCache>
            </c:numRef>
          </c:val>
          <c:extLst>
            <c:ext xmlns:c16="http://schemas.microsoft.com/office/drawing/2014/chart" uri="{C3380CC4-5D6E-409C-BE32-E72D297353CC}">
              <c16:uniqueId val="{00000005-D2BB-4E9C-B5BD-D049D84B8B0E}"/>
            </c:ext>
          </c:extLst>
        </c:ser>
        <c:ser>
          <c:idx val="6"/>
          <c:order val="6"/>
          <c:tx>
            <c:strRef>
              <c:f>Parts!$T$2</c:f>
              <c:strCache>
                <c:ptCount val="1"/>
                <c:pt idx="0">
                  <c:v>Long Shrimp</c:v>
                </c:pt>
              </c:strCache>
            </c:strRef>
          </c:tx>
          <c:spPr>
            <a:solidFill>
              <a:schemeClr val="accent1">
                <a:lumMod val="60000"/>
              </a:schemeClr>
            </a:solidFill>
            <a:ln>
              <a:noFill/>
            </a:ln>
            <a:effectLst/>
          </c:spPr>
          <c:invertIfNegative val="0"/>
          <c:cat>
            <c:strRef>
              <c:f>(Parts!$A$28:$A$30,Parts!$A$35)</c:f>
              <c:strCache>
                <c:ptCount val="4"/>
                <c:pt idx="0">
                  <c:v>Maguro don (Tuna bowl)</c:v>
                </c:pt>
                <c:pt idx="1">
                  <c:v>Sake don (Salmon bowl)</c:v>
                </c:pt>
                <c:pt idx="2">
                  <c:v>Unagi don (Eel bowl)</c:v>
                </c:pt>
                <c:pt idx="3">
                  <c:v>Tendon
(Fries bowl)</c:v>
                </c:pt>
              </c:strCache>
            </c:strRef>
          </c:cat>
          <c:val>
            <c:numRef>
              <c:f>(Parts!$T$28:$T$30,Parts!$T$35)</c:f>
              <c:numCache>
                <c:formatCode>General</c:formatCode>
                <c:ptCount val="4"/>
                <c:pt idx="3">
                  <c:v>5</c:v>
                </c:pt>
              </c:numCache>
            </c:numRef>
          </c:val>
          <c:extLst>
            <c:ext xmlns:c16="http://schemas.microsoft.com/office/drawing/2014/chart" uri="{C3380CC4-5D6E-409C-BE32-E72D297353CC}">
              <c16:uniqueId val="{00000006-D2BB-4E9C-B5BD-D049D84B8B0E}"/>
            </c:ext>
          </c:extLst>
        </c:ser>
        <c:dLbls>
          <c:showLegendKey val="0"/>
          <c:showVal val="0"/>
          <c:showCatName val="0"/>
          <c:showSerName val="0"/>
          <c:showPercent val="0"/>
          <c:showBubbleSize val="0"/>
        </c:dLbls>
        <c:gapWidth val="269"/>
        <c:overlap val="100"/>
        <c:axId val="728319447"/>
        <c:axId val="728320407"/>
      </c:barChart>
      <c:catAx>
        <c:axId val="72831944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8320407"/>
        <c:crosses val="autoZero"/>
        <c:auto val="1"/>
        <c:lblAlgn val="ctr"/>
        <c:lblOffset val="100"/>
        <c:noMultiLvlLbl val="0"/>
      </c:catAx>
      <c:valAx>
        <c:axId val="72832040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831944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tx>
            <c:strRef>
              <c:f>'Refined Materials'!$A$11</c:f>
              <c:strCache>
                <c:ptCount val="1"/>
                <c:pt idx="0">
                  <c:v>Fry Batter</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EA92-4EC0-9E85-23419F26C796}"/>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EA92-4EC0-9E85-23419F26C796}"/>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extLst>
                <c:ext xmlns:c15="http://schemas.microsoft.com/office/drawing/2012/chart" uri="{02D57815-91ED-43cb-92C2-25804820EDAC}">
                  <c15:fullRef>
                    <c15:sqref>'Refined Materials'!$B$2:$E$2</c15:sqref>
                  </c15:fullRef>
                </c:ext>
              </c:extLst>
              <c:f>('Refined Materials'!$C$2,'Refined Materials'!$E$2)</c:f>
              <c:strCache>
                <c:ptCount val="2"/>
                <c:pt idx="0">
                  <c:v>Flour</c:v>
                </c:pt>
                <c:pt idx="1">
                  <c:v>Liquid egg</c:v>
                </c:pt>
              </c:strCache>
            </c:strRef>
          </c:cat>
          <c:val>
            <c:numRef>
              <c:extLst>
                <c:ext xmlns:c15="http://schemas.microsoft.com/office/drawing/2012/chart" uri="{02D57815-91ED-43cb-92C2-25804820EDAC}">
                  <c15:fullRef>
                    <c15:sqref>'Refined Materials'!$B$11:$E$11</c15:sqref>
                  </c15:fullRef>
                </c:ext>
              </c:extLst>
              <c:f>('Refined Materials'!$C$11,'Refined Materials'!$E$11)</c:f>
              <c:numCache>
                <c:formatCode>General</c:formatCode>
                <c:ptCount val="2"/>
                <c:pt idx="0">
                  <c:v>2</c:v>
                </c:pt>
                <c:pt idx="1">
                  <c:v>3</c:v>
                </c:pt>
              </c:numCache>
            </c:numRef>
          </c:val>
          <c:extLst>
            <c:ext xmlns:c15="http://schemas.microsoft.com/office/drawing/2012/chart" uri="{02D57815-91ED-43cb-92C2-25804820EDAC}">
              <c15:categoryFilterExceptions/>
            </c:ext>
            <c:ext xmlns:c16="http://schemas.microsoft.com/office/drawing/2014/chart" uri="{C3380CC4-5D6E-409C-BE32-E72D297353CC}">
              <c16:uniqueId val="{00000004-EA92-4EC0-9E85-23419F26C796}"/>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tx>
            <c:strRef>
              <c:f>'Refined Materials'!$A$12</c:f>
              <c:strCache>
                <c:ptCount val="1"/>
                <c:pt idx="0">
                  <c:v>Tempura Batter</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F7BF-4871-A7D6-47A521483720}"/>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F7BF-4871-A7D6-47A521483720}"/>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extLst>
                <c:ext xmlns:c15="http://schemas.microsoft.com/office/drawing/2012/chart" uri="{02D57815-91ED-43cb-92C2-25804820EDAC}">
                  <c15:fullRef>
                    <c15:sqref>'Refined Materials'!$B$2:$E$2</c15:sqref>
                  </c15:fullRef>
                </c:ext>
              </c:extLst>
              <c:f>('Refined Materials'!$C$2,'Refined Materials'!$E$2)</c:f>
              <c:strCache>
                <c:ptCount val="2"/>
                <c:pt idx="0">
                  <c:v>Flour</c:v>
                </c:pt>
                <c:pt idx="1">
                  <c:v>Liquid egg</c:v>
                </c:pt>
              </c:strCache>
            </c:strRef>
          </c:cat>
          <c:val>
            <c:numRef>
              <c:extLst>
                <c:ext xmlns:c15="http://schemas.microsoft.com/office/drawing/2012/chart" uri="{02D57815-91ED-43cb-92C2-25804820EDAC}">
                  <c15:fullRef>
                    <c15:sqref>'Refined Materials'!$B$12:$E$12</c15:sqref>
                  </c15:fullRef>
                </c:ext>
              </c:extLst>
              <c:f>('Refined Materials'!$C$12,'Refined Materials'!$E$12)</c:f>
              <c:numCache>
                <c:formatCode>General</c:formatCode>
                <c:ptCount val="2"/>
                <c:pt idx="0">
                  <c:v>4</c:v>
                </c:pt>
                <c:pt idx="1">
                  <c:v>1</c:v>
                </c:pt>
              </c:numCache>
            </c:numRef>
          </c:val>
          <c:extLst>
            <c:ext xmlns:c15="http://schemas.microsoft.com/office/drawing/2012/chart" uri="{02D57815-91ED-43cb-92C2-25804820EDAC}">
              <c15:categoryFilterExceptions/>
            </c:ext>
            <c:ext xmlns:c16="http://schemas.microsoft.com/office/drawing/2014/chart" uri="{C3380CC4-5D6E-409C-BE32-E72D297353CC}">
              <c16:uniqueId val="{00000004-F7BF-4871-A7D6-47A521483720}"/>
            </c:ext>
          </c:extLst>
        </c:ser>
        <c:ser>
          <c:idx val="1"/>
          <c:order val="1"/>
          <c:tx>
            <c:strRef>
              <c:f>'Refined Materials'!$B$2</c:f>
              <c:strCache>
                <c:ptCount val="1"/>
                <c:pt idx="0">
                  <c:v>Raw rice</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6-F7BF-4871-A7D6-47A521483720}"/>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extLst>
                <c:ext xmlns:c15="http://schemas.microsoft.com/office/drawing/2012/chart" uri="{02D57815-91ED-43cb-92C2-25804820EDAC}">
                  <c15:fullRef>
                    <c15:sqref>'Refined Materials'!$B$2:$E$2</c15:sqref>
                  </c15:fullRef>
                </c:ext>
              </c:extLst>
              <c:f>('Refined Materials'!$C$2,'Refined Materials'!$E$2)</c:f>
              <c:strCache>
                <c:ptCount val="2"/>
                <c:pt idx="0">
                  <c:v>Flour</c:v>
                </c:pt>
                <c:pt idx="1">
                  <c:v>Liquid egg</c:v>
                </c:pt>
              </c:strCache>
            </c:strRef>
          </c:cat>
          <c:val>
            <c:numRef>
              <c:extLst>
                <c:ext xmlns:c15="http://schemas.microsoft.com/office/drawing/2012/chart" uri="{02D57815-91ED-43cb-92C2-25804820EDAC}">
                  <c15:fullRef>
                    <c15:sqref>'Refined Materials'!$C$2:$E$2</c15:sqref>
                  </c15:fullRef>
                </c:ext>
              </c:extLst>
              <c:f>'Refined Materials'!$D$2</c:f>
              <c:numCache>
                <c:formatCode>General</c:formatCode>
                <c:ptCount val="1"/>
                <c:pt idx="0">
                  <c:v>0</c:v>
                </c:pt>
              </c:numCache>
            </c:numRef>
          </c:val>
          <c:extLst>
            <c:ext xmlns:c15="http://schemas.microsoft.com/office/drawing/2012/chart" uri="{02D57815-91ED-43cb-92C2-25804820EDAC}">
              <c15:categoryFilterExceptions/>
            </c:ext>
            <c:ext xmlns:c16="http://schemas.microsoft.com/office/drawing/2014/chart" uri="{C3380CC4-5D6E-409C-BE32-E72D297353CC}">
              <c16:uniqueId val="{00000007-F7BF-4871-A7D6-47A521483720}"/>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r>
              <a:rPr lang="en-US"/>
              <a:t>COST</a:t>
            </a:r>
            <a:r>
              <a:rPr lang="en-US" baseline="0"/>
              <a:t> PER UNIT: </a:t>
            </a:r>
            <a:br>
              <a:rPr lang="en-US" baseline="0"/>
            </a:br>
            <a:r>
              <a:rPr lang="en-US" baseline="0"/>
              <a:t>HIGH BASE COST</a:t>
            </a:r>
            <a:endParaRPr lang="en-US"/>
          </a:p>
        </c:rich>
      </c:tx>
      <c:overlay val="0"/>
      <c:spPr>
        <a:noFill/>
        <a:ln>
          <a:noFill/>
        </a:ln>
        <a:effectLst/>
      </c:spPr>
      <c:txPr>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Products!$F$2</c:f>
              <c:strCache>
                <c:ptCount val="1"/>
                <c:pt idx="0">
                  <c:v>Engawa
(flatfish fin) nigiri</c:v>
                </c:pt>
              </c:strCache>
            </c:strRef>
          </c:tx>
          <c:spPr>
            <a:ln w="22225" cap="rnd">
              <a:solidFill>
                <a:schemeClr val="accent1"/>
              </a:solidFill>
              <a:round/>
            </a:ln>
            <a:effectLst/>
          </c:spPr>
          <c:marker>
            <c:symbol val="diamond"/>
            <c:size val="6"/>
            <c:spPr>
              <a:solidFill>
                <a:schemeClr val="accent1"/>
              </a:solidFill>
              <a:ln w="9525">
                <a:solidFill>
                  <a:schemeClr val="accent1"/>
                </a:solidFill>
                <a:round/>
              </a:ln>
              <a:effectLst/>
            </c:spPr>
          </c:marker>
          <c:cat>
            <c:strRef>
              <c:f>Products!$A$5:$A$7</c:f>
              <c:strCache>
                <c:ptCount val="3"/>
                <c:pt idx="0">
                  <c:v>Cost Per Unit (1)</c:v>
                </c:pt>
                <c:pt idx="1">
                  <c:v>Cost Per Unit (10)</c:v>
                </c:pt>
                <c:pt idx="2">
                  <c:v>Cost Per Unit (100)</c:v>
                </c:pt>
              </c:strCache>
            </c:strRef>
          </c:cat>
          <c:val>
            <c:numRef>
              <c:f>Products!$F$5:$F$7</c:f>
              <c:numCache>
                <c:formatCode>General</c:formatCode>
                <c:ptCount val="3"/>
                <c:pt idx="0">
                  <c:v>1230</c:v>
                </c:pt>
                <c:pt idx="1">
                  <c:v>1032</c:v>
                </c:pt>
                <c:pt idx="2">
                  <c:v>1012.2</c:v>
                </c:pt>
              </c:numCache>
            </c:numRef>
          </c:val>
          <c:smooth val="0"/>
          <c:extLst>
            <c:ext xmlns:c16="http://schemas.microsoft.com/office/drawing/2014/chart" uri="{C3380CC4-5D6E-409C-BE32-E72D297353CC}">
              <c16:uniqueId val="{00000000-0357-437D-945B-3CAD92526A01}"/>
            </c:ext>
          </c:extLst>
        </c:ser>
        <c:ser>
          <c:idx val="1"/>
          <c:order val="1"/>
          <c:tx>
            <c:strRef>
              <c:f>Products!$L$2</c:f>
              <c:strCache>
                <c:ptCount val="1"/>
                <c:pt idx="0">
                  <c:v>Eel roll</c:v>
                </c:pt>
              </c:strCache>
            </c:strRef>
          </c:tx>
          <c:spPr>
            <a:ln w="22225" cap="rnd">
              <a:solidFill>
                <a:schemeClr val="accent2"/>
              </a:solidFill>
              <a:round/>
            </a:ln>
            <a:effectLst/>
          </c:spPr>
          <c:marker>
            <c:symbol val="square"/>
            <c:size val="6"/>
            <c:spPr>
              <a:solidFill>
                <a:schemeClr val="accent2"/>
              </a:solidFill>
              <a:ln w="9525">
                <a:solidFill>
                  <a:schemeClr val="accent2"/>
                </a:solidFill>
                <a:round/>
              </a:ln>
              <a:effectLst/>
            </c:spPr>
          </c:marker>
          <c:cat>
            <c:strRef>
              <c:f>Products!$A$5:$A$7</c:f>
              <c:strCache>
                <c:ptCount val="3"/>
                <c:pt idx="0">
                  <c:v>Cost Per Unit (1)</c:v>
                </c:pt>
                <c:pt idx="1">
                  <c:v>Cost Per Unit (10)</c:v>
                </c:pt>
                <c:pt idx="2">
                  <c:v>Cost Per Unit (100)</c:v>
                </c:pt>
              </c:strCache>
            </c:strRef>
          </c:cat>
          <c:val>
            <c:numRef>
              <c:f>Products!$L$5:$L$7</c:f>
              <c:numCache>
                <c:formatCode>General</c:formatCode>
                <c:ptCount val="3"/>
                <c:pt idx="0">
                  <c:v>1165</c:v>
                </c:pt>
                <c:pt idx="1">
                  <c:v>1093</c:v>
                </c:pt>
                <c:pt idx="2">
                  <c:v>1085.8</c:v>
                </c:pt>
              </c:numCache>
            </c:numRef>
          </c:val>
          <c:smooth val="0"/>
          <c:extLst>
            <c:ext xmlns:c16="http://schemas.microsoft.com/office/drawing/2014/chart" uri="{C3380CC4-5D6E-409C-BE32-E72D297353CC}">
              <c16:uniqueId val="{00000001-0357-437D-945B-3CAD92526A01}"/>
            </c:ext>
          </c:extLst>
        </c:ser>
        <c:ser>
          <c:idx val="2"/>
          <c:order val="2"/>
          <c:tx>
            <c:strRef>
              <c:f>Products!$R$2</c:f>
              <c:strCache>
                <c:ptCount val="1"/>
                <c:pt idx="0">
                  <c:v>Ahi poke</c:v>
                </c:pt>
              </c:strCache>
            </c:strRef>
          </c:tx>
          <c:spPr>
            <a:ln w="22225" cap="rnd">
              <a:solidFill>
                <a:schemeClr val="accent3"/>
              </a:solidFill>
              <a:round/>
            </a:ln>
            <a:effectLst/>
          </c:spPr>
          <c:marker>
            <c:symbol val="triangle"/>
            <c:size val="6"/>
            <c:spPr>
              <a:solidFill>
                <a:schemeClr val="accent3"/>
              </a:solidFill>
              <a:ln w="9525">
                <a:solidFill>
                  <a:schemeClr val="accent3"/>
                </a:solidFill>
                <a:round/>
              </a:ln>
              <a:effectLst/>
            </c:spPr>
          </c:marker>
          <c:cat>
            <c:strRef>
              <c:f>Products!$A$5:$A$7</c:f>
              <c:strCache>
                <c:ptCount val="3"/>
                <c:pt idx="0">
                  <c:v>Cost Per Unit (1)</c:v>
                </c:pt>
                <c:pt idx="1">
                  <c:v>Cost Per Unit (10)</c:v>
                </c:pt>
                <c:pt idx="2">
                  <c:v>Cost Per Unit (100)</c:v>
                </c:pt>
              </c:strCache>
            </c:strRef>
          </c:cat>
          <c:val>
            <c:numRef>
              <c:f>Products!$R$5:$R$7</c:f>
              <c:numCache>
                <c:formatCode>General</c:formatCode>
                <c:ptCount val="3"/>
                <c:pt idx="0">
                  <c:v>1090</c:v>
                </c:pt>
                <c:pt idx="1">
                  <c:v>1063</c:v>
                </c:pt>
                <c:pt idx="2">
                  <c:v>1060.3</c:v>
                </c:pt>
              </c:numCache>
            </c:numRef>
          </c:val>
          <c:smooth val="0"/>
          <c:extLst>
            <c:ext xmlns:c16="http://schemas.microsoft.com/office/drawing/2014/chart" uri="{C3380CC4-5D6E-409C-BE32-E72D297353CC}">
              <c16:uniqueId val="{00000002-0357-437D-945B-3CAD92526A01}"/>
            </c:ext>
          </c:extLst>
        </c:ser>
        <c:dLbls>
          <c:showLegendKey val="0"/>
          <c:showVal val="0"/>
          <c:showCatName val="0"/>
          <c:showSerName val="0"/>
          <c:showPercent val="0"/>
          <c:showBubbleSize val="0"/>
        </c:dLbls>
        <c:marker val="1"/>
        <c:smooth val="0"/>
        <c:axId val="930561583"/>
        <c:axId val="930572815"/>
      </c:lineChart>
      <c:catAx>
        <c:axId val="930561583"/>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930572815"/>
        <c:crosses val="autoZero"/>
        <c:auto val="1"/>
        <c:lblAlgn val="ctr"/>
        <c:lblOffset val="100"/>
        <c:noMultiLvlLbl val="0"/>
      </c:catAx>
      <c:valAx>
        <c:axId val="930572815"/>
        <c:scaling>
          <c:orientation val="minMax"/>
          <c:min val="1000"/>
        </c:scaling>
        <c:delete val="0"/>
        <c:axPos val="l"/>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30561583"/>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r>
              <a:rPr lang="en-US"/>
              <a:t>COST PER UNIT: </a:t>
            </a:r>
            <a:br>
              <a:rPr lang="en-US"/>
            </a:br>
            <a:r>
              <a:rPr lang="en-US"/>
              <a:t>LOW BASE COST</a:t>
            </a:r>
          </a:p>
        </c:rich>
      </c:tx>
      <c:overlay val="0"/>
      <c:spPr>
        <a:noFill/>
        <a:ln>
          <a:noFill/>
        </a:ln>
        <a:effectLst/>
      </c:spPr>
      <c:txPr>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Products!$B$2</c:f>
              <c:strCache>
                <c:ptCount val="1"/>
                <c:pt idx="0">
                  <c:v>Tamago(egg) sushi</c:v>
                </c:pt>
              </c:strCache>
            </c:strRef>
          </c:tx>
          <c:spPr>
            <a:ln w="22225" cap="rnd">
              <a:solidFill>
                <a:schemeClr val="accent1"/>
              </a:solidFill>
              <a:round/>
            </a:ln>
            <a:effectLst/>
          </c:spPr>
          <c:marker>
            <c:symbol val="diamond"/>
            <c:size val="6"/>
            <c:spPr>
              <a:solidFill>
                <a:schemeClr val="accent1"/>
              </a:solidFill>
              <a:ln w="9525">
                <a:solidFill>
                  <a:schemeClr val="accent1"/>
                </a:solidFill>
                <a:round/>
              </a:ln>
              <a:effectLst/>
            </c:spPr>
          </c:marker>
          <c:cat>
            <c:strRef>
              <c:f>Products!$A$5:$A$7</c:f>
              <c:strCache>
                <c:ptCount val="3"/>
                <c:pt idx="0">
                  <c:v>Cost Per Unit (1)</c:v>
                </c:pt>
                <c:pt idx="1">
                  <c:v>Cost Per Unit (10)</c:v>
                </c:pt>
                <c:pt idx="2">
                  <c:v>Cost Per Unit (100)</c:v>
                </c:pt>
              </c:strCache>
            </c:strRef>
          </c:cat>
          <c:val>
            <c:numRef>
              <c:f>Products!$B$5:$B$7</c:f>
              <c:numCache>
                <c:formatCode>General</c:formatCode>
                <c:ptCount val="3"/>
                <c:pt idx="0">
                  <c:v>290</c:v>
                </c:pt>
                <c:pt idx="1">
                  <c:v>155</c:v>
                </c:pt>
                <c:pt idx="2">
                  <c:v>141.5</c:v>
                </c:pt>
              </c:numCache>
            </c:numRef>
          </c:val>
          <c:smooth val="0"/>
          <c:extLst>
            <c:ext xmlns:c16="http://schemas.microsoft.com/office/drawing/2014/chart" uri="{C3380CC4-5D6E-409C-BE32-E72D297353CC}">
              <c16:uniqueId val="{00000000-1687-40EC-819C-20267FB866B8}"/>
            </c:ext>
          </c:extLst>
        </c:ser>
        <c:ser>
          <c:idx val="1"/>
          <c:order val="1"/>
          <c:tx>
            <c:strRef>
              <c:f>Products!$C$2</c:f>
              <c:strCache>
                <c:ptCount val="1"/>
                <c:pt idx="0">
                  <c:v>Tuna nigiri</c:v>
                </c:pt>
              </c:strCache>
            </c:strRef>
          </c:tx>
          <c:spPr>
            <a:ln w="22225" cap="rnd">
              <a:solidFill>
                <a:schemeClr val="accent2"/>
              </a:solidFill>
              <a:round/>
            </a:ln>
            <a:effectLst/>
          </c:spPr>
          <c:marker>
            <c:symbol val="square"/>
            <c:size val="6"/>
            <c:spPr>
              <a:solidFill>
                <a:schemeClr val="accent2"/>
              </a:solidFill>
              <a:ln w="9525">
                <a:solidFill>
                  <a:schemeClr val="accent2"/>
                </a:solidFill>
                <a:round/>
              </a:ln>
              <a:effectLst/>
            </c:spPr>
          </c:marker>
          <c:cat>
            <c:strRef>
              <c:f>Products!$A$5:$A$7</c:f>
              <c:strCache>
                <c:ptCount val="3"/>
                <c:pt idx="0">
                  <c:v>Cost Per Unit (1)</c:v>
                </c:pt>
                <c:pt idx="1">
                  <c:v>Cost Per Unit (10)</c:v>
                </c:pt>
                <c:pt idx="2">
                  <c:v>Cost Per Unit (100)</c:v>
                </c:pt>
              </c:strCache>
            </c:strRef>
          </c:cat>
          <c:val>
            <c:numRef>
              <c:f>Products!$C$5:$C$7</c:f>
              <c:numCache>
                <c:formatCode>General</c:formatCode>
                <c:ptCount val="3"/>
                <c:pt idx="0">
                  <c:v>570</c:v>
                </c:pt>
                <c:pt idx="1">
                  <c:v>390</c:v>
                </c:pt>
                <c:pt idx="2">
                  <c:v>372</c:v>
                </c:pt>
              </c:numCache>
            </c:numRef>
          </c:val>
          <c:smooth val="0"/>
          <c:extLst>
            <c:ext xmlns:c16="http://schemas.microsoft.com/office/drawing/2014/chart" uri="{C3380CC4-5D6E-409C-BE32-E72D297353CC}">
              <c16:uniqueId val="{00000001-1687-40EC-819C-20267FB866B8}"/>
            </c:ext>
          </c:extLst>
        </c:ser>
        <c:ser>
          <c:idx val="2"/>
          <c:order val="2"/>
          <c:tx>
            <c:strRef>
              <c:f>Products!$G$2</c:f>
              <c:strCache>
                <c:ptCount val="1"/>
                <c:pt idx="0">
                  <c:v>Shrimp nigiri</c:v>
                </c:pt>
              </c:strCache>
            </c:strRef>
          </c:tx>
          <c:spPr>
            <a:ln w="22225" cap="rnd">
              <a:solidFill>
                <a:schemeClr val="accent3"/>
              </a:solidFill>
              <a:round/>
            </a:ln>
            <a:effectLst/>
          </c:spPr>
          <c:marker>
            <c:symbol val="triangle"/>
            <c:size val="6"/>
            <c:spPr>
              <a:solidFill>
                <a:schemeClr val="accent3"/>
              </a:solidFill>
              <a:ln w="9525">
                <a:solidFill>
                  <a:schemeClr val="accent3"/>
                </a:solidFill>
                <a:round/>
              </a:ln>
              <a:effectLst/>
            </c:spPr>
          </c:marker>
          <c:cat>
            <c:strRef>
              <c:f>Products!$A$5:$A$7</c:f>
              <c:strCache>
                <c:ptCount val="3"/>
                <c:pt idx="0">
                  <c:v>Cost Per Unit (1)</c:v>
                </c:pt>
                <c:pt idx="1">
                  <c:v>Cost Per Unit (10)</c:v>
                </c:pt>
                <c:pt idx="2">
                  <c:v>Cost Per Unit (100)</c:v>
                </c:pt>
              </c:strCache>
            </c:strRef>
          </c:cat>
          <c:val>
            <c:numRef>
              <c:f>Products!$G$5:$G$7</c:f>
              <c:numCache>
                <c:formatCode>General</c:formatCode>
                <c:ptCount val="3"/>
                <c:pt idx="0">
                  <c:v>620</c:v>
                </c:pt>
                <c:pt idx="1">
                  <c:v>395</c:v>
                </c:pt>
                <c:pt idx="2">
                  <c:v>372.5</c:v>
                </c:pt>
              </c:numCache>
            </c:numRef>
          </c:val>
          <c:smooth val="0"/>
          <c:extLst>
            <c:ext xmlns:c16="http://schemas.microsoft.com/office/drawing/2014/chart" uri="{C3380CC4-5D6E-409C-BE32-E72D297353CC}">
              <c16:uniqueId val="{00000002-1687-40EC-819C-20267FB866B8}"/>
            </c:ext>
          </c:extLst>
        </c:ser>
        <c:ser>
          <c:idx val="3"/>
          <c:order val="3"/>
          <c:tx>
            <c:strRef>
              <c:f>Products!$J$2</c:f>
              <c:strCache>
                <c:ptCount val="1"/>
                <c:pt idx="0">
                  <c:v>Tuna roll</c:v>
                </c:pt>
              </c:strCache>
            </c:strRef>
          </c:tx>
          <c:spPr>
            <a:ln w="22225" cap="rnd">
              <a:solidFill>
                <a:schemeClr val="accent4"/>
              </a:solidFill>
              <a:round/>
            </a:ln>
            <a:effectLst/>
          </c:spPr>
          <c:marker>
            <c:symbol val="x"/>
            <c:size val="6"/>
            <c:spPr>
              <a:noFill/>
              <a:ln w="9525">
                <a:solidFill>
                  <a:schemeClr val="accent4"/>
                </a:solidFill>
                <a:round/>
              </a:ln>
              <a:effectLst/>
            </c:spPr>
          </c:marker>
          <c:cat>
            <c:strRef>
              <c:f>Products!$A$5:$A$7</c:f>
              <c:strCache>
                <c:ptCount val="3"/>
                <c:pt idx="0">
                  <c:v>Cost Per Unit (1)</c:v>
                </c:pt>
                <c:pt idx="1">
                  <c:v>Cost Per Unit (10)</c:v>
                </c:pt>
                <c:pt idx="2">
                  <c:v>Cost Per Unit (100)</c:v>
                </c:pt>
              </c:strCache>
            </c:strRef>
          </c:cat>
          <c:val>
            <c:numRef>
              <c:f>Products!$J$5:$J$7</c:f>
              <c:numCache>
                <c:formatCode>General</c:formatCode>
                <c:ptCount val="3"/>
                <c:pt idx="0">
                  <c:v>565</c:v>
                </c:pt>
                <c:pt idx="1">
                  <c:v>493</c:v>
                </c:pt>
                <c:pt idx="2">
                  <c:v>485.8</c:v>
                </c:pt>
              </c:numCache>
            </c:numRef>
          </c:val>
          <c:smooth val="0"/>
          <c:extLst>
            <c:ext xmlns:c16="http://schemas.microsoft.com/office/drawing/2014/chart" uri="{C3380CC4-5D6E-409C-BE32-E72D297353CC}">
              <c16:uniqueId val="{00000003-1687-40EC-819C-20267FB866B8}"/>
            </c:ext>
          </c:extLst>
        </c:ser>
        <c:ser>
          <c:idx val="4"/>
          <c:order val="4"/>
          <c:tx>
            <c:strRef>
              <c:f>Products!$M$2</c:f>
              <c:strCache>
                <c:ptCount val="1"/>
                <c:pt idx="0">
                  <c:v>Kappa maki (Cucumber maki)</c:v>
                </c:pt>
              </c:strCache>
            </c:strRef>
          </c:tx>
          <c:spPr>
            <a:ln w="22225" cap="rnd">
              <a:solidFill>
                <a:schemeClr val="accent5"/>
              </a:solidFill>
              <a:round/>
            </a:ln>
            <a:effectLst/>
          </c:spPr>
          <c:marker>
            <c:symbol val="star"/>
            <c:size val="6"/>
            <c:spPr>
              <a:noFill/>
              <a:ln w="9525">
                <a:solidFill>
                  <a:schemeClr val="accent5"/>
                </a:solidFill>
                <a:round/>
              </a:ln>
              <a:effectLst/>
            </c:spPr>
          </c:marker>
          <c:cat>
            <c:strRef>
              <c:f>Products!$A$5:$A$7</c:f>
              <c:strCache>
                <c:ptCount val="3"/>
                <c:pt idx="0">
                  <c:v>Cost Per Unit (1)</c:v>
                </c:pt>
                <c:pt idx="1">
                  <c:v>Cost Per Unit (10)</c:v>
                </c:pt>
                <c:pt idx="2">
                  <c:v>Cost Per Unit (100)</c:v>
                </c:pt>
              </c:strCache>
            </c:strRef>
          </c:cat>
          <c:val>
            <c:numRef>
              <c:f>Products!$M$5:$M$7</c:f>
              <c:numCache>
                <c:formatCode>General</c:formatCode>
                <c:ptCount val="3"/>
                <c:pt idx="0">
                  <c:v>250</c:v>
                </c:pt>
                <c:pt idx="1">
                  <c:v>196</c:v>
                </c:pt>
                <c:pt idx="2">
                  <c:v>190.6</c:v>
                </c:pt>
              </c:numCache>
            </c:numRef>
          </c:val>
          <c:smooth val="0"/>
          <c:extLst>
            <c:ext xmlns:c16="http://schemas.microsoft.com/office/drawing/2014/chart" uri="{C3380CC4-5D6E-409C-BE32-E72D297353CC}">
              <c16:uniqueId val="{00000004-1687-40EC-819C-20267FB866B8}"/>
            </c:ext>
          </c:extLst>
        </c:ser>
        <c:ser>
          <c:idx val="5"/>
          <c:order val="5"/>
          <c:tx>
            <c:strRef>
              <c:f>Products!$Z$2</c:f>
              <c:strCache>
                <c:ptCount val="1"/>
                <c:pt idx="0">
                  <c:v>Tamago tempura
(Egg fry)</c:v>
                </c:pt>
              </c:strCache>
            </c:strRef>
          </c:tx>
          <c:spPr>
            <a:ln w="22225" cap="rnd">
              <a:solidFill>
                <a:schemeClr val="accent6"/>
              </a:solidFill>
              <a:round/>
            </a:ln>
            <a:effectLst/>
          </c:spPr>
          <c:marker>
            <c:symbol val="circle"/>
            <c:size val="6"/>
            <c:spPr>
              <a:solidFill>
                <a:schemeClr val="accent6"/>
              </a:solidFill>
              <a:ln w="9525">
                <a:solidFill>
                  <a:schemeClr val="accent6"/>
                </a:solidFill>
                <a:round/>
              </a:ln>
              <a:effectLst/>
            </c:spPr>
          </c:marker>
          <c:cat>
            <c:strRef>
              <c:f>Products!$A$5:$A$7</c:f>
              <c:strCache>
                <c:ptCount val="3"/>
                <c:pt idx="0">
                  <c:v>Cost Per Unit (1)</c:v>
                </c:pt>
                <c:pt idx="1">
                  <c:v>Cost Per Unit (10)</c:v>
                </c:pt>
                <c:pt idx="2">
                  <c:v>Cost Per Unit (100)</c:v>
                </c:pt>
              </c:strCache>
            </c:strRef>
          </c:cat>
          <c:val>
            <c:numRef>
              <c:f>Products!$Z$5:$Z$7</c:f>
              <c:numCache>
                <c:formatCode>General</c:formatCode>
                <c:ptCount val="3"/>
                <c:pt idx="0">
                  <c:v>390</c:v>
                </c:pt>
                <c:pt idx="1">
                  <c:v>255</c:v>
                </c:pt>
                <c:pt idx="2">
                  <c:v>241.5</c:v>
                </c:pt>
              </c:numCache>
            </c:numRef>
          </c:val>
          <c:smooth val="0"/>
          <c:extLst>
            <c:ext xmlns:c16="http://schemas.microsoft.com/office/drawing/2014/chart" uri="{C3380CC4-5D6E-409C-BE32-E72D297353CC}">
              <c16:uniqueId val="{00000005-1687-40EC-819C-20267FB866B8}"/>
            </c:ext>
          </c:extLst>
        </c:ser>
        <c:dLbls>
          <c:showLegendKey val="0"/>
          <c:showVal val="0"/>
          <c:showCatName val="0"/>
          <c:showSerName val="0"/>
          <c:showPercent val="0"/>
          <c:showBubbleSize val="0"/>
        </c:dLbls>
        <c:marker val="1"/>
        <c:smooth val="0"/>
        <c:axId val="1142351743"/>
        <c:axId val="1142347583"/>
      </c:lineChart>
      <c:catAx>
        <c:axId val="1142351743"/>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1142347583"/>
        <c:crosses val="autoZero"/>
        <c:auto val="1"/>
        <c:lblAlgn val="ctr"/>
        <c:lblOffset val="100"/>
        <c:noMultiLvlLbl val="0"/>
      </c:catAx>
      <c:valAx>
        <c:axId val="1142347583"/>
        <c:scaling>
          <c:orientation val="minMax"/>
          <c:min val="100"/>
        </c:scaling>
        <c:delete val="0"/>
        <c:axPos val="l"/>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42351743"/>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 Id="rId5" Type="http://schemas.openxmlformats.org/officeDocument/2006/relationships/chart" Target="../charts/chart10.xml"/><Relationship Id="rId4"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3</xdr:col>
      <xdr:colOff>60960</xdr:colOff>
      <xdr:row>15</xdr:row>
      <xdr:rowOff>19050</xdr:rowOff>
    </xdr:from>
    <xdr:to>
      <xdr:col>9</xdr:col>
      <xdr:colOff>586740</xdr:colOff>
      <xdr:row>29</xdr:row>
      <xdr:rowOff>144780</xdr:rowOff>
    </xdr:to>
    <xdr:graphicFrame macro="">
      <xdr:nvGraphicFramePr>
        <xdr:cNvPr id="2" name="Chart 1">
          <a:extLst>
            <a:ext uri="{FF2B5EF4-FFF2-40B4-BE49-F238E27FC236}">
              <a16:creationId xmlns:a16="http://schemas.microsoft.com/office/drawing/2014/main" id="{72674D4B-F4AC-544B-CE52-BD1806DED4D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0</xdr:colOff>
      <xdr:row>15</xdr:row>
      <xdr:rowOff>7620</xdr:rowOff>
    </xdr:from>
    <xdr:to>
      <xdr:col>17</xdr:col>
      <xdr:colOff>601980</xdr:colOff>
      <xdr:row>29</xdr:row>
      <xdr:rowOff>167640</xdr:rowOff>
    </xdr:to>
    <xdr:graphicFrame macro="">
      <xdr:nvGraphicFramePr>
        <xdr:cNvPr id="4" name="Chart 3">
          <a:extLst>
            <a:ext uri="{FF2B5EF4-FFF2-40B4-BE49-F238E27FC236}">
              <a16:creationId xmlns:a16="http://schemas.microsoft.com/office/drawing/2014/main" id="{D49EE47D-551D-4191-8704-A571C0B0C11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19</xdr:col>
      <xdr:colOff>7620</xdr:colOff>
      <xdr:row>15</xdr:row>
      <xdr:rowOff>7620</xdr:rowOff>
    </xdr:from>
    <xdr:to>
      <xdr:col>25</xdr:col>
      <xdr:colOff>601980</xdr:colOff>
      <xdr:row>30</xdr:row>
      <xdr:rowOff>7620</xdr:rowOff>
    </xdr:to>
    <xdr:graphicFrame macro="">
      <xdr:nvGraphicFramePr>
        <xdr:cNvPr id="5" name="Chart 4">
          <a:extLst>
            <a:ext uri="{FF2B5EF4-FFF2-40B4-BE49-F238E27FC236}">
              <a16:creationId xmlns:a16="http://schemas.microsoft.com/office/drawing/2014/main" id="{071BA7CE-A00F-416B-B0D1-EBE9A7E4DBC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22860</xdr:colOff>
      <xdr:row>31</xdr:row>
      <xdr:rowOff>0</xdr:rowOff>
    </xdr:from>
    <xdr:to>
      <xdr:col>12</xdr:col>
      <xdr:colOff>571500</xdr:colOff>
      <xdr:row>45</xdr:row>
      <xdr:rowOff>129540</xdr:rowOff>
    </xdr:to>
    <xdr:graphicFrame macro="">
      <xdr:nvGraphicFramePr>
        <xdr:cNvPr id="6" name="Chart 5">
          <a:extLst>
            <a:ext uri="{FF2B5EF4-FFF2-40B4-BE49-F238E27FC236}">
              <a16:creationId xmlns:a16="http://schemas.microsoft.com/office/drawing/2014/main" id="{F5EC2ED5-F605-453A-8E09-9F0C5635DDD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15</xdr:col>
      <xdr:colOff>45720</xdr:colOff>
      <xdr:row>31</xdr:row>
      <xdr:rowOff>15240</xdr:rowOff>
    </xdr:from>
    <xdr:to>
      <xdr:col>22</xdr:col>
      <xdr:colOff>510540</xdr:colOff>
      <xdr:row>45</xdr:row>
      <xdr:rowOff>144780</xdr:rowOff>
    </xdr:to>
    <xdr:graphicFrame macro="">
      <xdr:nvGraphicFramePr>
        <xdr:cNvPr id="3" name="Chart 2">
          <a:extLst>
            <a:ext uri="{FF2B5EF4-FFF2-40B4-BE49-F238E27FC236}">
              <a16:creationId xmlns:a16="http://schemas.microsoft.com/office/drawing/2014/main" id="{36B7349F-C6A6-9187-2224-E27102EE5A5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8</xdr:col>
      <xdr:colOff>28575</xdr:colOff>
      <xdr:row>1</xdr:row>
      <xdr:rowOff>19050</xdr:rowOff>
    </xdr:from>
    <xdr:to>
      <xdr:col>18</xdr:col>
      <xdr:colOff>133350</xdr:colOff>
      <xdr:row>41</xdr:row>
      <xdr:rowOff>133350</xdr:rowOff>
    </xdr:to>
    <xdr:graphicFrame macro="">
      <xdr:nvGraphicFramePr>
        <xdr:cNvPr id="3" name="Chart 2">
          <a:extLst>
            <a:ext uri="{FF2B5EF4-FFF2-40B4-BE49-F238E27FC236}">
              <a16:creationId xmlns:a16="http://schemas.microsoft.com/office/drawing/2014/main" id="{7AB922AC-BE98-4037-B620-91ACC3DA3EF1}"/>
            </a:ext>
            <a:ext uri="{147F2762-F138-4A5C-976F-8EAC2B608ADB}">
              <a16:predDERef xmlns:a16="http://schemas.microsoft.com/office/drawing/2014/main" pred="{9483CF51-6867-4D78-8D0E-DEE8F3AACDF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243840</xdr:colOff>
      <xdr:row>1</xdr:row>
      <xdr:rowOff>7620</xdr:rowOff>
    </xdr:from>
    <xdr:to>
      <xdr:col>7</xdr:col>
      <xdr:colOff>548640</xdr:colOff>
      <xdr:row>16</xdr:row>
      <xdr:rowOff>7620</xdr:rowOff>
    </xdr:to>
    <xdr:graphicFrame macro="">
      <xdr:nvGraphicFramePr>
        <xdr:cNvPr id="5" name="Chart 4">
          <a:extLst>
            <a:ext uri="{FF2B5EF4-FFF2-40B4-BE49-F238E27FC236}">
              <a16:creationId xmlns:a16="http://schemas.microsoft.com/office/drawing/2014/main" id="{C562E944-D477-460B-BBFB-E242B592982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251460</xdr:colOff>
      <xdr:row>16</xdr:row>
      <xdr:rowOff>64776</xdr:rowOff>
    </xdr:from>
    <xdr:to>
      <xdr:col>7</xdr:col>
      <xdr:colOff>556260</xdr:colOff>
      <xdr:row>24</xdr:row>
      <xdr:rowOff>1344936</xdr:rowOff>
    </xdr:to>
    <xdr:graphicFrame macro="">
      <xdr:nvGraphicFramePr>
        <xdr:cNvPr id="6" name="Chart 5">
          <a:extLst>
            <a:ext uri="{FF2B5EF4-FFF2-40B4-BE49-F238E27FC236}">
              <a16:creationId xmlns:a16="http://schemas.microsoft.com/office/drawing/2014/main" id="{8C63C093-7964-4635-95F2-1182855969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26</xdr:col>
      <xdr:colOff>586740</xdr:colOff>
      <xdr:row>1</xdr:row>
      <xdr:rowOff>7620</xdr:rowOff>
    </xdr:from>
    <xdr:to>
      <xdr:col>31</xdr:col>
      <xdr:colOff>601980</xdr:colOff>
      <xdr:row>37</xdr:row>
      <xdr:rowOff>7620</xdr:rowOff>
    </xdr:to>
    <xdr:graphicFrame macro="">
      <xdr:nvGraphicFramePr>
        <xdr:cNvPr id="7" name="Chart 6">
          <a:extLst>
            <a:ext uri="{FF2B5EF4-FFF2-40B4-BE49-F238E27FC236}">
              <a16:creationId xmlns:a16="http://schemas.microsoft.com/office/drawing/2014/main" id="{2B6BB65E-C829-4F8A-911C-95CE45F30F3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21</xdr:col>
      <xdr:colOff>7620</xdr:colOff>
      <xdr:row>1</xdr:row>
      <xdr:rowOff>7620</xdr:rowOff>
    </xdr:from>
    <xdr:to>
      <xdr:col>26</xdr:col>
      <xdr:colOff>518160</xdr:colOff>
      <xdr:row>37</xdr:row>
      <xdr:rowOff>0</xdr:rowOff>
    </xdr:to>
    <xdr:graphicFrame macro="">
      <xdr:nvGraphicFramePr>
        <xdr:cNvPr id="8" name="Chart 7">
          <a:extLst>
            <a:ext uri="{FF2B5EF4-FFF2-40B4-BE49-F238E27FC236}">
              <a16:creationId xmlns:a16="http://schemas.microsoft.com/office/drawing/2014/main" id="{FF724D2D-CFD3-458A-B3D5-9AF27AC1C8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09679-C649-4138-9664-13C81E615848}">
  <dimension ref="B3:Z54"/>
  <sheetViews>
    <sheetView tabSelected="1" topLeftCell="A4" workbookViewId="0">
      <selection activeCell="AE17" sqref="AE17"/>
    </sheetView>
  </sheetViews>
  <sheetFormatPr defaultRowHeight="14.4" x14ac:dyDescent="0.3"/>
  <cols>
    <col min="2" max="3" width="8.88671875" style="113"/>
    <col min="4" max="4" width="8.88671875" style="113" customWidth="1"/>
    <col min="5" max="15" width="8.88671875" style="113"/>
  </cols>
  <sheetData>
    <row r="3" spans="2:26" s="114" customFormat="1" ht="14.4" customHeight="1" x14ac:dyDescent="0.3">
      <c r="B3" s="114" t="s">
        <v>103</v>
      </c>
      <c r="C3" s="114" t="s">
        <v>104</v>
      </c>
      <c r="E3" s="114" t="s">
        <v>102</v>
      </c>
      <c r="F3" s="114" t="s">
        <v>104</v>
      </c>
      <c r="H3" s="114" t="s">
        <v>102</v>
      </c>
      <c r="I3" s="114" t="s">
        <v>105</v>
      </c>
      <c r="K3" s="114" t="s">
        <v>102</v>
      </c>
      <c r="L3" s="114" t="s">
        <v>103</v>
      </c>
      <c r="N3" s="114" t="s">
        <v>103</v>
      </c>
      <c r="O3" s="114" t="s">
        <v>105</v>
      </c>
      <c r="R3" s="115" t="s">
        <v>106</v>
      </c>
      <c r="S3" s="115"/>
      <c r="T3" s="115"/>
      <c r="U3" s="115"/>
      <c r="V3" s="115"/>
      <c r="W3" s="115"/>
      <c r="X3" s="115"/>
      <c r="Y3" s="115"/>
      <c r="Z3" s="115"/>
    </row>
    <row r="4" spans="2:26" x14ac:dyDescent="0.3">
      <c r="B4" s="113">
        <v>0</v>
      </c>
      <c r="C4" s="113">
        <v>0</v>
      </c>
      <c r="D4" s="114"/>
      <c r="E4" s="113">
        <v>0</v>
      </c>
      <c r="F4" s="113">
        <v>0</v>
      </c>
      <c r="G4" s="114"/>
      <c r="H4" s="113">
        <v>0</v>
      </c>
      <c r="I4" s="113">
        <v>0</v>
      </c>
      <c r="J4" s="114"/>
      <c r="K4" s="113">
        <v>0</v>
      </c>
      <c r="L4" s="113">
        <v>0</v>
      </c>
      <c r="M4" s="114"/>
      <c r="N4" s="113">
        <v>0</v>
      </c>
      <c r="O4" s="113">
        <f>I4</f>
        <v>0</v>
      </c>
      <c r="R4" s="115"/>
      <c r="S4" s="115"/>
      <c r="T4" s="115"/>
      <c r="U4" s="115"/>
      <c r="V4" s="115"/>
      <c r="W4" s="115"/>
      <c r="X4" s="115"/>
      <c r="Y4" s="115"/>
      <c r="Z4" s="115"/>
    </row>
    <row r="5" spans="2:26" x14ac:dyDescent="0.3">
      <c r="B5" s="113">
        <v>1</v>
      </c>
      <c r="C5" s="113">
        <v>20</v>
      </c>
      <c r="E5" s="113">
        <v>1</v>
      </c>
      <c r="F5" s="113">
        <v>100</v>
      </c>
      <c r="H5" s="113">
        <v>1</v>
      </c>
      <c r="I5" s="113">
        <f>I4+H5*6</f>
        <v>6</v>
      </c>
      <c r="K5" s="113">
        <v>1</v>
      </c>
      <c r="L5" s="113" cm="1">
        <f t="array" ref="L5">INDEX(B:B,MATCH(F5,C:C,1)) + (F5 - INDEX(C:C,MATCH(F5,C:C,1))) / ( INDEX(C:C,MATCH(F5,C:C,1)+1) - INDEX(C:C,MATCH(F5,C:C,1)))</f>
        <v>1.7272727272727273</v>
      </c>
      <c r="N5" s="113">
        <f xml:space="preserve"> L5</f>
        <v>1.7272727272727273</v>
      </c>
      <c r="O5" s="113">
        <f>I5</f>
        <v>6</v>
      </c>
      <c r="R5" s="115"/>
      <c r="S5" s="115"/>
      <c r="T5" s="115"/>
      <c r="U5" s="115"/>
      <c r="V5" s="115"/>
      <c r="W5" s="115"/>
      <c r="X5" s="115"/>
      <c r="Y5" s="115"/>
      <c r="Z5" s="115"/>
    </row>
    <row r="6" spans="2:26" x14ac:dyDescent="0.3">
      <c r="B6" s="113">
        <v>2</v>
      </c>
      <c r="C6" s="113">
        <f>C5+(B6-1)*50+B6*30</f>
        <v>130</v>
      </c>
      <c r="E6" s="113">
        <v>2</v>
      </c>
      <c r="F6" s="113">
        <f>F5*2</f>
        <v>200</v>
      </c>
      <c r="H6" s="113">
        <v>2</v>
      </c>
      <c r="I6" s="113">
        <f t="shared" ref="I6:I14" si="0">I5+H6*15</f>
        <v>36</v>
      </c>
      <c r="K6" s="113">
        <v>2</v>
      </c>
      <c r="L6" s="113" cm="1">
        <f t="array" ref="L6">INDEX(B:B,MATCH(F6,C:C,1)) + (F6 - INDEX(C:C,MATCH(F6,C:C,1))) / ( INDEX(C:C,MATCH(F6,C:C,1)+1) - INDEX(C:C,MATCH(F6,C:C,1)))</f>
        <v>2.3684210526315788</v>
      </c>
      <c r="N6" s="113">
        <f t="shared" ref="N6:N14" si="1" xml:space="preserve"> L6</f>
        <v>2.3684210526315788</v>
      </c>
      <c r="O6" s="113">
        <f t="shared" ref="O6:O14" si="2">I6</f>
        <v>36</v>
      </c>
      <c r="R6" s="115"/>
      <c r="S6" s="115"/>
      <c r="T6" s="115"/>
      <c r="U6" s="115"/>
      <c r="V6" s="115"/>
      <c r="W6" s="115"/>
      <c r="X6" s="115"/>
      <c r="Y6" s="115"/>
      <c r="Z6" s="115"/>
    </row>
    <row r="7" spans="2:26" x14ac:dyDescent="0.3">
      <c r="B7" s="113">
        <v>3</v>
      </c>
      <c r="C7" s="113">
        <f t="shared" ref="C7:C54" si="3">C6+(B7-1)*50+B7*30</f>
        <v>320</v>
      </c>
      <c r="E7" s="113">
        <v>3</v>
      </c>
      <c r="F7" s="113">
        <f t="shared" ref="F7:F14" si="4">F6*2</f>
        <v>400</v>
      </c>
      <c r="H7" s="113">
        <v>3</v>
      </c>
      <c r="I7" s="113">
        <f t="shared" si="0"/>
        <v>81</v>
      </c>
      <c r="K7" s="113">
        <v>3</v>
      </c>
      <c r="L7" s="113" cm="1">
        <f t="array" ref="L7">INDEX(B:B,MATCH(F7,C:C,1)) + (F7 - INDEX(C:C,MATCH(F7,C:C,1))) / ( INDEX(C:C,MATCH(F7,C:C,1)+1) - INDEX(C:C,MATCH(F7,C:C,1)))</f>
        <v>3.2962962962962963</v>
      </c>
      <c r="N7" s="113">
        <f t="shared" si="1"/>
        <v>3.2962962962962963</v>
      </c>
      <c r="O7" s="113">
        <f t="shared" si="2"/>
        <v>81</v>
      </c>
      <c r="R7" s="115"/>
      <c r="S7" s="115"/>
      <c r="T7" s="115"/>
      <c r="U7" s="115"/>
      <c r="V7" s="115"/>
      <c r="W7" s="115"/>
      <c r="X7" s="115"/>
      <c r="Y7" s="115"/>
      <c r="Z7" s="115"/>
    </row>
    <row r="8" spans="2:26" x14ac:dyDescent="0.3">
      <c r="B8" s="113">
        <v>4</v>
      </c>
      <c r="C8" s="113">
        <f t="shared" si="3"/>
        <v>590</v>
      </c>
      <c r="E8" s="113">
        <v>4</v>
      </c>
      <c r="F8" s="113">
        <f t="shared" si="4"/>
        <v>800</v>
      </c>
      <c r="H8" s="113">
        <v>4</v>
      </c>
      <c r="I8" s="113">
        <f t="shared" si="0"/>
        <v>141</v>
      </c>
      <c r="K8" s="113">
        <v>4</v>
      </c>
      <c r="L8" s="113" cm="1">
        <f t="array" ref="L8">INDEX(B:B,MATCH(F8,C:C,1)) + (F8 - INDEX(C:C,MATCH(F8,C:C,1))) / ( INDEX(C:C,MATCH(F8,C:C,1)+1) - INDEX(C:C,MATCH(F8,C:C,1)))</f>
        <v>4.5999999999999996</v>
      </c>
      <c r="N8" s="113">
        <f t="shared" si="1"/>
        <v>4.5999999999999996</v>
      </c>
      <c r="O8" s="113">
        <f t="shared" si="2"/>
        <v>141</v>
      </c>
      <c r="R8" s="115"/>
      <c r="S8" s="115"/>
      <c r="T8" s="115"/>
      <c r="U8" s="115"/>
      <c r="V8" s="115"/>
      <c r="W8" s="115"/>
      <c r="X8" s="115"/>
      <c r="Y8" s="115"/>
      <c r="Z8" s="115"/>
    </row>
    <row r="9" spans="2:26" x14ac:dyDescent="0.3">
      <c r="B9" s="113">
        <v>5</v>
      </c>
      <c r="C9" s="113">
        <f t="shared" si="3"/>
        <v>940</v>
      </c>
      <c r="E9" s="113">
        <v>5</v>
      </c>
      <c r="F9" s="113">
        <f t="shared" si="4"/>
        <v>1600</v>
      </c>
      <c r="H9" s="113">
        <v>5</v>
      </c>
      <c r="I9" s="113">
        <f t="shared" si="0"/>
        <v>216</v>
      </c>
      <c r="K9" s="113">
        <v>5</v>
      </c>
      <c r="L9" s="113" cm="1">
        <f t="array" ref="L9">INDEX(B:B,MATCH(F9,C:C,1)) + (F9 - INDEX(C:C,MATCH(F9,C:C,1))) / ( INDEX(C:C,MATCH(F9,C:C,1)+1) - INDEX(C:C,MATCH(F9,C:C,1)))</f>
        <v>6.4509803921568629</v>
      </c>
      <c r="N9" s="113">
        <f t="shared" si="1"/>
        <v>6.4509803921568629</v>
      </c>
      <c r="O9" s="113">
        <f t="shared" si="2"/>
        <v>216</v>
      </c>
      <c r="R9" s="115"/>
      <c r="S9" s="115"/>
      <c r="T9" s="115"/>
      <c r="U9" s="115"/>
      <c r="V9" s="115"/>
      <c r="W9" s="115"/>
      <c r="X9" s="115"/>
      <c r="Y9" s="115"/>
      <c r="Z9" s="115"/>
    </row>
    <row r="10" spans="2:26" x14ac:dyDescent="0.3">
      <c r="B10" s="113">
        <v>6</v>
      </c>
      <c r="C10" s="113">
        <f t="shared" si="3"/>
        <v>1370</v>
      </c>
      <c r="E10" s="113">
        <v>6</v>
      </c>
      <c r="F10" s="113">
        <f t="shared" si="4"/>
        <v>3200</v>
      </c>
      <c r="H10" s="113">
        <v>6</v>
      </c>
      <c r="I10" s="113">
        <f t="shared" si="0"/>
        <v>306</v>
      </c>
      <c r="K10" s="113">
        <v>6</v>
      </c>
      <c r="L10" s="113" cm="1">
        <f t="array" ref="L10">INDEX(B:B,MATCH(F10,C:C,1)) + (F10 - INDEX(C:C,MATCH(F10,C:C,1))) / ( INDEX(C:C,MATCH(F10,C:C,1)+1) - INDEX(C:C,MATCH(F10,C:C,1)))</f>
        <v>9.08</v>
      </c>
      <c r="N10" s="113">
        <f t="shared" si="1"/>
        <v>9.08</v>
      </c>
      <c r="O10" s="113">
        <f t="shared" si="2"/>
        <v>306</v>
      </c>
      <c r="R10" s="115"/>
      <c r="S10" s="115"/>
      <c r="T10" s="115"/>
      <c r="U10" s="115"/>
      <c r="V10" s="115"/>
      <c r="W10" s="115"/>
      <c r="X10" s="115"/>
      <c r="Y10" s="115"/>
      <c r="Z10" s="115"/>
    </row>
    <row r="11" spans="2:26" x14ac:dyDescent="0.3">
      <c r="B11" s="113">
        <v>7</v>
      </c>
      <c r="C11" s="113">
        <f t="shared" si="3"/>
        <v>1880</v>
      </c>
      <c r="E11" s="113">
        <v>7</v>
      </c>
      <c r="F11" s="113">
        <f t="shared" si="4"/>
        <v>6400</v>
      </c>
      <c r="H11" s="113">
        <v>7</v>
      </c>
      <c r="I11" s="113">
        <f t="shared" si="0"/>
        <v>411</v>
      </c>
      <c r="K11" s="113">
        <v>7</v>
      </c>
      <c r="L11" s="113" cm="1">
        <f t="array" ref="L11">INDEX(B:B,MATCH(F11,C:C,1)) + (F11 - INDEX(C:C,MATCH(F11,C:C,1))) / ( INDEX(C:C,MATCH(F11,C:C,1)+1) - INDEX(C:C,MATCH(F11,C:C,1)))</f>
        <v>12.777777777777779</v>
      </c>
      <c r="N11" s="113">
        <f t="shared" si="1"/>
        <v>12.777777777777779</v>
      </c>
      <c r="O11" s="113">
        <f t="shared" si="2"/>
        <v>411</v>
      </c>
      <c r="R11" s="115"/>
      <c r="S11" s="115"/>
      <c r="T11" s="115"/>
      <c r="U11" s="115"/>
      <c r="V11" s="115"/>
      <c r="W11" s="115"/>
      <c r="X11" s="115"/>
      <c r="Y11" s="115"/>
      <c r="Z11" s="115"/>
    </row>
    <row r="12" spans="2:26" x14ac:dyDescent="0.3">
      <c r="B12" s="113">
        <v>8</v>
      </c>
      <c r="C12" s="113">
        <f t="shared" si="3"/>
        <v>2470</v>
      </c>
      <c r="E12" s="113">
        <v>8</v>
      </c>
      <c r="F12" s="113">
        <f t="shared" si="4"/>
        <v>12800</v>
      </c>
      <c r="H12" s="113">
        <v>8</v>
      </c>
      <c r="I12" s="113">
        <f t="shared" si="0"/>
        <v>531</v>
      </c>
      <c r="K12" s="113">
        <v>8</v>
      </c>
      <c r="L12" s="113" cm="1">
        <f t="array" ref="L12">INDEX(B:B,MATCH(F12,C:C,1)) + (F12 - INDEX(C:C,MATCH(F12,C:C,1))) / ( INDEX(C:C,MATCH(F12,C:C,1)+1) - INDEX(C:C,MATCH(F12,C:C,1)))</f>
        <v>18.020408163265305</v>
      </c>
      <c r="N12" s="113">
        <f t="shared" si="1"/>
        <v>18.020408163265305</v>
      </c>
      <c r="O12" s="113">
        <f t="shared" si="2"/>
        <v>531</v>
      </c>
      <c r="R12" s="115"/>
      <c r="S12" s="115"/>
      <c r="T12" s="115"/>
      <c r="U12" s="115"/>
      <c r="V12" s="115"/>
      <c r="W12" s="115"/>
      <c r="X12" s="115"/>
      <c r="Y12" s="115"/>
      <c r="Z12" s="115"/>
    </row>
    <row r="13" spans="2:26" x14ac:dyDescent="0.3">
      <c r="B13" s="113">
        <v>9</v>
      </c>
      <c r="C13" s="113">
        <f t="shared" si="3"/>
        <v>3140</v>
      </c>
      <c r="E13" s="113">
        <v>9</v>
      </c>
      <c r="F13" s="113">
        <f t="shared" si="4"/>
        <v>25600</v>
      </c>
      <c r="H13" s="113">
        <v>9</v>
      </c>
      <c r="I13" s="113">
        <f t="shared" si="0"/>
        <v>666</v>
      </c>
      <c r="K13" s="113">
        <v>9</v>
      </c>
      <c r="L13" s="113" cm="1">
        <f t="array" ref="L13">INDEX(B:B,MATCH(F13,C:C,1)) + (F13 - INDEX(C:C,MATCH(F13,C:C,1))) / ( INDEX(C:C,MATCH(F13,C:C,1)+1) - INDEX(C:C,MATCH(F13,C:C,1)))</f>
        <v>25.423645320197043</v>
      </c>
      <c r="N13" s="113">
        <f t="shared" si="1"/>
        <v>25.423645320197043</v>
      </c>
      <c r="O13" s="113">
        <f t="shared" si="2"/>
        <v>666</v>
      </c>
      <c r="R13" s="115"/>
      <c r="S13" s="115"/>
      <c r="T13" s="115"/>
      <c r="U13" s="115"/>
      <c r="V13" s="115"/>
      <c r="W13" s="115"/>
      <c r="X13" s="115"/>
      <c r="Y13" s="115"/>
      <c r="Z13" s="115"/>
    </row>
    <row r="14" spans="2:26" x14ac:dyDescent="0.3">
      <c r="B14" s="113">
        <v>10</v>
      </c>
      <c r="C14" s="113">
        <f t="shared" si="3"/>
        <v>3890</v>
      </c>
      <c r="E14" s="113">
        <v>10</v>
      </c>
      <c r="F14" s="113">
        <f t="shared" si="4"/>
        <v>51200</v>
      </c>
      <c r="H14" s="113">
        <v>10</v>
      </c>
      <c r="I14" s="113">
        <f t="shared" si="0"/>
        <v>816</v>
      </c>
      <c r="K14" s="113">
        <v>10</v>
      </c>
      <c r="L14" s="113" cm="1">
        <f t="array" ref="L14">INDEX(B:B,MATCH(F14,C:C,1)) + (F14 - INDEX(C:C,MATCH(F14,C:C,1))) / ( INDEX(C:C,MATCH(F14,C:C,1)+1) - INDEX(C:C,MATCH(F14,C:C,1)))</f>
        <v>35.904593639575971</v>
      </c>
      <c r="N14" s="113">
        <f t="shared" si="1"/>
        <v>35.904593639575971</v>
      </c>
      <c r="O14" s="113">
        <f t="shared" si="2"/>
        <v>816</v>
      </c>
      <c r="R14" s="115"/>
      <c r="S14" s="115"/>
      <c r="T14" s="115"/>
      <c r="U14" s="115"/>
      <c r="V14" s="115"/>
      <c r="W14" s="115"/>
      <c r="X14" s="115"/>
      <c r="Y14" s="115"/>
      <c r="Z14" s="115"/>
    </row>
    <row r="15" spans="2:26" x14ac:dyDescent="0.3">
      <c r="B15" s="113">
        <v>11</v>
      </c>
      <c r="C15" s="113">
        <f t="shared" si="3"/>
        <v>4720</v>
      </c>
    </row>
    <row r="16" spans="2:26" x14ac:dyDescent="0.3">
      <c r="B16" s="113">
        <v>12</v>
      </c>
      <c r="C16" s="113">
        <f t="shared" si="3"/>
        <v>5630</v>
      </c>
    </row>
    <row r="17" spans="2:3" x14ac:dyDescent="0.3">
      <c r="B17" s="113">
        <v>13</v>
      </c>
      <c r="C17" s="113">
        <f t="shared" si="3"/>
        <v>6620</v>
      </c>
    </row>
    <row r="18" spans="2:3" x14ac:dyDescent="0.3">
      <c r="B18" s="113">
        <v>14</v>
      </c>
      <c r="C18" s="113">
        <f t="shared" si="3"/>
        <v>7690</v>
      </c>
    </row>
    <row r="19" spans="2:3" x14ac:dyDescent="0.3">
      <c r="B19" s="113">
        <v>15</v>
      </c>
      <c r="C19" s="113">
        <f t="shared" si="3"/>
        <v>8840</v>
      </c>
    </row>
    <row r="20" spans="2:3" x14ac:dyDescent="0.3">
      <c r="B20" s="113">
        <v>16</v>
      </c>
      <c r="C20" s="113">
        <f t="shared" si="3"/>
        <v>10070</v>
      </c>
    </row>
    <row r="21" spans="2:3" x14ac:dyDescent="0.3">
      <c r="B21" s="113">
        <v>17</v>
      </c>
      <c r="C21" s="113">
        <f t="shared" si="3"/>
        <v>11380</v>
      </c>
    </row>
    <row r="22" spans="2:3" x14ac:dyDescent="0.3">
      <c r="B22" s="113">
        <v>18</v>
      </c>
      <c r="C22" s="113">
        <f t="shared" si="3"/>
        <v>12770</v>
      </c>
    </row>
    <row r="23" spans="2:3" x14ac:dyDescent="0.3">
      <c r="B23" s="113">
        <v>19</v>
      </c>
      <c r="C23" s="113">
        <f t="shared" si="3"/>
        <v>14240</v>
      </c>
    </row>
    <row r="24" spans="2:3" x14ac:dyDescent="0.3">
      <c r="B24" s="113">
        <v>20</v>
      </c>
      <c r="C24" s="113">
        <f t="shared" si="3"/>
        <v>15790</v>
      </c>
    </row>
    <row r="25" spans="2:3" x14ac:dyDescent="0.3">
      <c r="B25" s="113">
        <v>21</v>
      </c>
      <c r="C25" s="113">
        <f t="shared" si="3"/>
        <v>17420</v>
      </c>
    </row>
    <row r="26" spans="2:3" x14ac:dyDescent="0.3">
      <c r="B26" s="113">
        <v>22</v>
      </c>
      <c r="C26" s="113">
        <f t="shared" si="3"/>
        <v>19130</v>
      </c>
    </row>
    <row r="27" spans="2:3" x14ac:dyDescent="0.3">
      <c r="B27" s="113">
        <v>23</v>
      </c>
      <c r="C27" s="113">
        <f t="shared" si="3"/>
        <v>20920</v>
      </c>
    </row>
    <row r="28" spans="2:3" x14ac:dyDescent="0.3">
      <c r="B28" s="113">
        <v>24</v>
      </c>
      <c r="C28" s="113">
        <f t="shared" si="3"/>
        <v>22790</v>
      </c>
    </row>
    <row r="29" spans="2:3" x14ac:dyDescent="0.3">
      <c r="B29" s="113">
        <v>25</v>
      </c>
      <c r="C29" s="113">
        <f t="shared" si="3"/>
        <v>24740</v>
      </c>
    </row>
    <row r="30" spans="2:3" x14ac:dyDescent="0.3">
      <c r="B30" s="113">
        <v>26</v>
      </c>
      <c r="C30" s="113">
        <f t="shared" si="3"/>
        <v>26770</v>
      </c>
    </row>
    <row r="31" spans="2:3" x14ac:dyDescent="0.3">
      <c r="B31" s="113">
        <v>27</v>
      </c>
      <c r="C31" s="113">
        <f t="shared" si="3"/>
        <v>28880</v>
      </c>
    </row>
    <row r="32" spans="2:3" x14ac:dyDescent="0.3">
      <c r="B32" s="113">
        <v>28</v>
      </c>
      <c r="C32" s="113">
        <f t="shared" si="3"/>
        <v>31070</v>
      </c>
    </row>
    <row r="33" spans="2:3" x14ac:dyDescent="0.3">
      <c r="B33" s="113">
        <v>29</v>
      </c>
      <c r="C33" s="113">
        <f t="shared" si="3"/>
        <v>33340</v>
      </c>
    </row>
    <row r="34" spans="2:3" x14ac:dyDescent="0.3">
      <c r="B34" s="113">
        <v>30</v>
      </c>
      <c r="C34" s="113">
        <f t="shared" si="3"/>
        <v>35690</v>
      </c>
    </row>
    <row r="35" spans="2:3" x14ac:dyDescent="0.3">
      <c r="B35" s="113">
        <v>31</v>
      </c>
      <c r="C35" s="113">
        <f t="shared" si="3"/>
        <v>38120</v>
      </c>
    </row>
    <row r="36" spans="2:3" x14ac:dyDescent="0.3">
      <c r="B36" s="113">
        <v>32</v>
      </c>
      <c r="C36" s="113">
        <f t="shared" si="3"/>
        <v>40630</v>
      </c>
    </row>
    <row r="37" spans="2:3" x14ac:dyDescent="0.3">
      <c r="B37" s="113">
        <v>33</v>
      </c>
      <c r="C37" s="113">
        <f t="shared" si="3"/>
        <v>43220</v>
      </c>
    </row>
    <row r="38" spans="2:3" x14ac:dyDescent="0.3">
      <c r="B38" s="113">
        <v>34</v>
      </c>
      <c r="C38" s="113">
        <f t="shared" si="3"/>
        <v>45890</v>
      </c>
    </row>
    <row r="39" spans="2:3" x14ac:dyDescent="0.3">
      <c r="B39" s="113">
        <v>35</v>
      </c>
      <c r="C39" s="113">
        <f t="shared" si="3"/>
        <v>48640</v>
      </c>
    </row>
    <row r="40" spans="2:3" x14ac:dyDescent="0.3">
      <c r="B40" s="113">
        <v>36</v>
      </c>
      <c r="C40" s="113">
        <f t="shared" si="3"/>
        <v>51470</v>
      </c>
    </row>
    <row r="41" spans="2:3" x14ac:dyDescent="0.3">
      <c r="B41" s="113">
        <v>37</v>
      </c>
      <c r="C41" s="113">
        <f t="shared" si="3"/>
        <v>54380</v>
      </c>
    </row>
    <row r="42" spans="2:3" x14ac:dyDescent="0.3">
      <c r="B42" s="113">
        <v>38</v>
      </c>
      <c r="C42" s="113">
        <f t="shared" si="3"/>
        <v>57370</v>
      </c>
    </row>
    <row r="43" spans="2:3" x14ac:dyDescent="0.3">
      <c r="B43" s="113">
        <v>39</v>
      </c>
      <c r="C43" s="113">
        <f t="shared" si="3"/>
        <v>60440</v>
      </c>
    </row>
    <row r="44" spans="2:3" x14ac:dyDescent="0.3">
      <c r="B44" s="113">
        <v>40</v>
      </c>
      <c r="C44" s="113">
        <f t="shared" si="3"/>
        <v>63590</v>
      </c>
    </row>
    <row r="45" spans="2:3" x14ac:dyDescent="0.3">
      <c r="B45" s="113">
        <v>41</v>
      </c>
      <c r="C45" s="113">
        <f t="shared" si="3"/>
        <v>66820</v>
      </c>
    </row>
    <row r="46" spans="2:3" x14ac:dyDescent="0.3">
      <c r="B46" s="113">
        <v>42</v>
      </c>
      <c r="C46" s="113">
        <f t="shared" si="3"/>
        <v>70130</v>
      </c>
    </row>
    <row r="47" spans="2:3" x14ac:dyDescent="0.3">
      <c r="B47" s="113">
        <v>43</v>
      </c>
      <c r="C47" s="113">
        <f t="shared" si="3"/>
        <v>73520</v>
      </c>
    </row>
    <row r="48" spans="2:3" x14ac:dyDescent="0.3">
      <c r="B48" s="113">
        <v>44</v>
      </c>
      <c r="C48" s="113">
        <f t="shared" si="3"/>
        <v>76990</v>
      </c>
    </row>
    <row r="49" spans="2:3" x14ac:dyDescent="0.3">
      <c r="B49" s="113">
        <v>45</v>
      </c>
      <c r="C49" s="113">
        <f t="shared" si="3"/>
        <v>80540</v>
      </c>
    </row>
    <row r="50" spans="2:3" x14ac:dyDescent="0.3">
      <c r="B50" s="113">
        <v>46</v>
      </c>
      <c r="C50" s="113">
        <f t="shared" si="3"/>
        <v>84170</v>
      </c>
    </row>
    <row r="51" spans="2:3" x14ac:dyDescent="0.3">
      <c r="B51" s="113">
        <v>47</v>
      </c>
      <c r="C51" s="113">
        <f t="shared" si="3"/>
        <v>87880</v>
      </c>
    </row>
    <row r="52" spans="2:3" x14ac:dyDescent="0.3">
      <c r="B52" s="113">
        <v>48</v>
      </c>
      <c r="C52" s="113">
        <f t="shared" si="3"/>
        <v>91670</v>
      </c>
    </row>
    <row r="53" spans="2:3" x14ac:dyDescent="0.3">
      <c r="B53" s="113">
        <v>49</v>
      </c>
      <c r="C53" s="113">
        <f t="shared" si="3"/>
        <v>95540</v>
      </c>
    </row>
    <row r="54" spans="2:3" x14ac:dyDescent="0.3">
      <c r="B54" s="113">
        <v>50</v>
      </c>
      <c r="C54" s="113">
        <f t="shared" si="3"/>
        <v>99490</v>
      </c>
    </row>
  </sheetData>
  <mergeCells count="1">
    <mergeCell ref="R3:Z1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72060-FF7A-4E0A-B0B2-1771E8AB1597}">
  <dimension ref="A1:AH27"/>
  <sheetViews>
    <sheetView workbookViewId="0">
      <selection sqref="A1:F1"/>
    </sheetView>
  </sheetViews>
  <sheetFormatPr defaultRowHeight="14.4" x14ac:dyDescent="0.3"/>
  <cols>
    <col min="1" max="1" width="16.88671875" bestFit="1" customWidth="1"/>
    <col min="2" max="2" width="8.21875" bestFit="1" customWidth="1"/>
    <col min="3" max="3" width="7" bestFit="1" customWidth="1"/>
    <col min="4" max="4" width="7.44140625" bestFit="1" customWidth="1"/>
    <col min="5" max="5" width="12.88671875" bestFit="1" customWidth="1"/>
    <col min="6" max="6" width="10.21875" bestFit="1" customWidth="1"/>
    <col min="8" max="8" width="15.33203125" bestFit="1" customWidth="1"/>
    <col min="9" max="9" width="8.21875" bestFit="1" customWidth="1"/>
    <col min="10" max="10" width="7" bestFit="1" customWidth="1"/>
    <col min="11" max="11" width="7.44140625" bestFit="1" customWidth="1"/>
    <col min="12" max="12" width="12.88671875" bestFit="1" customWidth="1"/>
    <col min="13" max="13" width="10.21875" bestFit="1" customWidth="1"/>
    <col min="15" max="15" width="17.6640625" bestFit="1" customWidth="1"/>
    <col min="16" max="16" width="8.21875" bestFit="1" customWidth="1"/>
    <col min="17" max="17" width="7" bestFit="1" customWidth="1"/>
    <col min="18" max="18" width="7.44140625" bestFit="1" customWidth="1"/>
    <col min="19" max="19" width="12.88671875" bestFit="1" customWidth="1"/>
    <col min="20" max="20" width="10.21875" bestFit="1" customWidth="1"/>
    <col min="22" max="22" width="11.44140625" bestFit="1" customWidth="1"/>
    <col min="23" max="23" width="8.21875" bestFit="1" customWidth="1"/>
    <col min="24" max="24" width="7" bestFit="1" customWidth="1"/>
    <col min="25" max="25" width="7.44140625" bestFit="1" customWidth="1"/>
    <col min="26" max="26" width="12.88671875" bestFit="1" customWidth="1"/>
    <col min="27" max="27" width="10.21875" bestFit="1" customWidth="1"/>
    <col min="29" max="29" width="17.33203125" bestFit="1" customWidth="1"/>
    <col min="30" max="30" width="8.21875" bestFit="1" customWidth="1"/>
    <col min="31" max="31" width="7" bestFit="1" customWidth="1"/>
    <col min="32" max="32" width="7.44140625" bestFit="1" customWidth="1"/>
    <col min="33" max="33" width="12.88671875" bestFit="1" customWidth="1"/>
    <col min="34" max="34" width="10.21875" bestFit="1" customWidth="1"/>
  </cols>
  <sheetData>
    <row r="1" spans="1:34" x14ac:dyDescent="0.3">
      <c r="A1" s="118" t="s">
        <v>95</v>
      </c>
      <c r="B1" s="118"/>
      <c r="C1" s="118"/>
      <c r="D1" s="118"/>
      <c r="E1" s="118"/>
      <c r="F1" s="118"/>
      <c r="H1" s="118" t="s">
        <v>87</v>
      </c>
      <c r="I1" s="118"/>
      <c r="J1" s="118"/>
      <c r="K1" s="118"/>
      <c r="L1" s="118"/>
      <c r="M1" s="118"/>
      <c r="O1" s="118" t="s">
        <v>88</v>
      </c>
      <c r="P1" s="118"/>
      <c r="Q1" s="118"/>
      <c r="R1" s="118"/>
      <c r="S1" s="118"/>
      <c r="T1" s="118"/>
      <c r="V1" s="118" t="s">
        <v>89</v>
      </c>
      <c r="W1" s="118"/>
      <c r="X1" s="118"/>
      <c r="Y1" s="118"/>
      <c r="Z1" s="118"/>
      <c r="AA1" s="118"/>
      <c r="AC1" s="118" t="s">
        <v>90</v>
      </c>
      <c r="AD1" s="118"/>
      <c r="AE1" s="118"/>
      <c r="AF1" s="118"/>
      <c r="AG1" s="118"/>
      <c r="AH1" s="118"/>
    </row>
    <row r="2" spans="1:34" s="108" customFormat="1" x14ac:dyDescent="0.3">
      <c r="A2" s="107" t="s">
        <v>82</v>
      </c>
      <c r="B2" s="107" t="s">
        <v>92</v>
      </c>
      <c r="C2" s="107" t="s">
        <v>83</v>
      </c>
      <c r="D2" s="107" t="s">
        <v>84</v>
      </c>
      <c r="E2" s="107" t="s">
        <v>85</v>
      </c>
      <c r="F2" s="107" t="s">
        <v>86</v>
      </c>
      <c r="H2" s="107" t="s">
        <v>82</v>
      </c>
      <c r="I2" s="107" t="s">
        <v>92</v>
      </c>
      <c r="J2" s="107" t="s">
        <v>83</v>
      </c>
      <c r="K2" s="107" t="s">
        <v>84</v>
      </c>
      <c r="L2" s="107" t="s">
        <v>85</v>
      </c>
      <c r="M2" s="107" t="s">
        <v>86</v>
      </c>
      <c r="O2" s="107" t="s">
        <v>82</v>
      </c>
      <c r="P2" s="107" t="s">
        <v>92</v>
      </c>
      <c r="Q2" s="107" t="s">
        <v>83</v>
      </c>
      <c r="R2" s="107" t="s">
        <v>84</v>
      </c>
      <c r="S2" s="107" t="s">
        <v>85</v>
      </c>
      <c r="T2" s="107" t="s">
        <v>86</v>
      </c>
      <c r="V2" s="107" t="s">
        <v>82</v>
      </c>
      <c r="W2" s="107" t="s">
        <v>92</v>
      </c>
      <c r="X2" s="107" t="s">
        <v>83</v>
      </c>
      <c r="Y2" s="107" t="s">
        <v>84</v>
      </c>
      <c r="Z2" s="107" t="s">
        <v>85</v>
      </c>
      <c r="AA2" s="107" t="s">
        <v>86</v>
      </c>
      <c r="AC2" s="107" t="s">
        <v>82</v>
      </c>
      <c r="AD2" s="107" t="s">
        <v>92</v>
      </c>
      <c r="AE2" s="107" t="s">
        <v>83</v>
      </c>
      <c r="AF2" s="107" t="s">
        <v>84</v>
      </c>
      <c r="AG2" s="107" t="s">
        <v>85</v>
      </c>
      <c r="AH2" s="107" t="s">
        <v>86</v>
      </c>
    </row>
    <row r="3" spans="1:34" x14ac:dyDescent="0.3">
      <c r="A3" t="s">
        <v>91</v>
      </c>
      <c r="B3" t="s">
        <v>93</v>
      </c>
      <c r="C3" s="109">
        <v>0.5</v>
      </c>
      <c r="D3">
        <v>10</v>
      </c>
      <c r="E3">
        <v>1</v>
      </c>
      <c r="F3">
        <f>PRODUCT(D3:E3)</f>
        <v>10</v>
      </c>
      <c r="H3" t="s">
        <v>91</v>
      </c>
      <c r="I3" t="s">
        <v>93</v>
      </c>
      <c r="J3" s="109">
        <v>0.3</v>
      </c>
      <c r="K3">
        <v>20</v>
      </c>
      <c r="L3">
        <v>1</v>
      </c>
      <c r="M3">
        <f>PRODUCT(K3:L3)</f>
        <v>20</v>
      </c>
      <c r="O3" t="s">
        <v>91</v>
      </c>
      <c r="P3" t="s">
        <v>93</v>
      </c>
      <c r="Q3" s="109">
        <v>0.4</v>
      </c>
      <c r="R3">
        <v>30</v>
      </c>
      <c r="S3">
        <v>1</v>
      </c>
      <c r="T3">
        <f>PRODUCT(R3:S3)</f>
        <v>30</v>
      </c>
      <c r="V3" t="s">
        <v>91</v>
      </c>
      <c r="W3" t="s">
        <v>93</v>
      </c>
      <c r="X3" s="109">
        <v>0.3</v>
      </c>
      <c r="Y3">
        <v>20</v>
      </c>
      <c r="Z3">
        <v>1</v>
      </c>
      <c r="AA3">
        <f>PRODUCT(Y3:Z3)</f>
        <v>20</v>
      </c>
      <c r="AC3" t="s">
        <v>91</v>
      </c>
      <c r="AD3" t="s">
        <v>93</v>
      </c>
      <c r="AE3" s="109">
        <v>0.55000000000000004</v>
      </c>
      <c r="AF3">
        <v>150</v>
      </c>
      <c r="AG3">
        <v>1</v>
      </c>
      <c r="AH3">
        <f>PRODUCT(AF3:AG3)</f>
        <v>150</v>
      </c>
    </row>
    <row r="4" spans="1:34" x14ac:dyDescent="0.3">
      <c r="A4" t="str">
        <f>'Refined Materials'!G2</f>
        <v>Tuna fillet</v>
      </c>
      <c r="B4" t="s">
        <v>94</v>
      </c>
      <c r="C4" s="109">
        <v>0.1</v>
      </c>
      <c r="D4">
        <v>1</v>
      </c>
      <c r="E4">
        <f>HLOOKUP(A4,'Refined Materials'!A2:L4,3,FALSE)</f>
        <v>20</v>
      </c>
      <c r="F4">
        <f t="shared" ref="F4:F10" si="0">PRODUCT(D4:E4)</f>
        <v>20</v>
      </c>
      <c r="H4" t="str">
        <f>'Raw Materials'!B2</f>
        <v>Grain</v>
      </c>
      <c r="I4" t="s">
        <v>96</v>
      </c>
      <c r="J4" s="109">
        <v>0.2</v>
      </c>
      <c r="K4">
        <v>10</v>
      </c>
      <c r="L4">
        <f>HLOOKUP(H4,'Raw Materials'!A2:J7,4,FALSE)</f>
        <v>1</v>
      </c>
      <c r="M4">
        <f t="shared" ref="M4:M10" si="1">PRODUCT(K4:L4)</f>
        <v>10</v>
      </c>
      <c r="O4" t="str">
        <f>'Raw Materials'!C2</f>
        <v>Seaweed</v>
      </c>
      <c r="P4" t="s">
        <v>96</v>
      </c>
      <c r="Q4" s="109">
        <v>0.2</v>
      </c>
      <c r="R4">
        <v>30</v>
      </c>
      <c r="S4">
        <f>HLOOKUP(O4,'Raw Materials'!A2:J7,4,FALSE)</f>
        <v>1</v>
      </c>
      <c r="T4">
        <f t="shared" ref="T4:T11" si="2">PRODUCT(R4:S4)</f>
        <v>30</v>
      </c>
      <c r="V4" t="str">
        <f>'Raw Materials'!F2</f>
        <v>Tuna</v>
      </c>
      <c r="W4" t="s">
        <v>96</v>
      </c>
      <c r="X4" s="109">
        <v>0.18</v>
      </c>
      <c r="Y4">
        <v>2</v>
      </c>
      <c r="Z4">
        <f>HLOOKUP(V4,'Raw Materials'!A2:J7,4,FALSE)</f>
        <v>10</v>
      </c>
      <c r="AA4">
        <f t="shared" ref="AA4:AA14" si="3">PRODUCT(Y4:Z4)</f>
        <v>20</v>
      </c>
      <c r="AC4" t="str">
        <f>Parts!I2</f>
        <v>Diced tuna</v>
      </c>
      <c r="AD4" t="s">
        <v>96</v>
      </c>
      <c r="AE4" s="109">
        <v>0.03</v>
      </c>
      <c r="AF4">
        <v>3</v>
      </c>
      <c r="AG4">
        <f>HLOOKUP(AC4,Parts!B2:T5,4,FALSE)</f>
        <v>50</v>
      </c>
      <c r="AH4">
        <f t="shared" ref="AH4:AH15" si="4">PRODUCT(AF4:AG4)</f>
        <v>150</v>
      </c>
    </row>
    <row r="5" spans="1:34" x14ac:dyDescent="0.3">
      <c r="A5" t="str">
        <f>Parts!K2</f>
        <v>Tuna sashimi</v>
      </c>
      <c r="B5" t="s">
        <v>94</v>
      </c>
      <c r="C5" s="109">
        <v>0.1</v>
      </c>
      <c r="D5">
        <v>1</v>
      </c>
      <c r="E5">
        <f>HLOOKUP(A5,Parts!B2:T7,3,FALSE)</f>
        <v>20</v>
      </c>
      <c r="F5">
        <f t="shared" si="0"/>
        <v>20</v>
      </c>
      <c r="H5" t="str">
        <f>'Raw Materials'!D2</f>
        <v>Egg</v>
      </c>
      <c r="I5" t="s">
        <v>96</v>
      </c>
      <c r="J5" s="109">
        <v>0.2</v>
      </c>
      <c r="K5">
        <v>10</v>
      </c>
      <c r="L5">
        <f>HLOOKUP(H5,'Raw Materials'!A2:J7,4,FALSE)</f>
        <v>1</v>
      </c>
      <c r="M5">
        <f t="shared" si="1"/>
        <v>10</v>
      </c>
      <c r="O5" t="str">
        <f>'Refined Materials'!D2</f>
        <v>Dried seaweed</v>
      </c>
      <c r="P5" t="s">
        <v>96</v>
      </c>
      <c r="Q5" s="109">
        <v>0.2</v>
      </c>
      <c r="R5">
        <v>5</v>
      </c>
      <c r="S5">
        <f>HLOOKUP(O5,'Refined Materials'!A2:L5,4,FALSE)</f>
        <v>6</v>
      </c>
      <c r="T5">
        <f t="shared" si="2"/>
        <v>30</v>
      </c>
      <c r="V5" t="str">
        <f>'Raw Materials'!G2</f>
        <v>Salmon</v>
      </c>
      <c r="W5" t="s">
        <v>96</v>
      </c>
      <c r="X5" s="109">
        <v>0.2</v>
      </c>
      <c r="Y5">
        <v>2</v>
      </c>
      <c r="Z5">
        <f>HLOOKUP(V5,'Raw Materials'!A2:J7,4,FALSE)</f>
        <v>8</v>
      </c>
      <c r="AA5">
        <f t="shared" si="3"/>
        <v>16</v>
      </c>
      <c r="AC5" t="str">
        <f>Parts!J2</f>
        <v>Long cut tuna</v>
      </c>
      <c r="AD5" t="s">
        <v>96</v>
      </c>
      <c r="AE5" s="109">
        <v>0.03</v>
      </c>
      <c r="AF5">
        <v>3</v>
      </c>
      <c r="AG5">
        <f>HLOOKUP(AC5,Parts!B2:T5,4,FALSE)</f>
        <v>50</v>
      </c>
      <c r="AH5">
        <f t="shared" si="4"/>
        <v>150</v>
      </c>
    </row>
    <row r="6" spans="1:34" x14ac:dyDescent="0.3">
      <c r="A6" t="str">
        <f>Parts!N2</f>
        <v>Salmon sashimi</v>
      </c>
      <c r="B6" t="s">
        <v>94</v>
      </c>
      <c r="C6" s="109">
        <v>0.1</v>
      </c>
      <c r="D6">
        <v>1</v>
      </c>
      <c r="E6">
        <f>HLOOKUP(A6,Parts!B2:T7,3,FALSE)</f>
        <v>20</v>
      </c>
      <c r="F6">
        <f t="shared" si="0"/>
        <v>20</v>
      </c>
      <c r="H6" t="str">
        <f>'Raw Materials'!E2</f>
        <v>Cucumber</v>
      </c>
      <c r="I6" t="s">
        <v>96</v>
      </c>
      <c r="J6" s="109">
        <v>0.2</v>
      </c>
      <c r="K6">
        <v>10</v>
      </c>
      <c r="L6">
        <f>HLOOKUP(H6,'Raw Materials'!A2:J7,4,FALSE)</f>
        <v>1</v>
      </c>
      <c r="M6">
        <f t="shared" si="1"/>
        <v>10</v>
      </c>
      <c r="O6" t="str">
        <f>Parts!E2</f>
        <v>Seasonned seaweed</v>
      </c>
      <c r="P6" t="s">
        <v>96</v>
      </c>
      <c r="Q6" s="109">
        <v>0.05</v>
      </c>
      <c r="R6">
        <v>5</v>
      </c>
      <c r="S6">
        <f>HLOOKUP(O6,Parts!B2:T5,4,FALSE)</f>
        <v>15</v>
      </c>
      <c r="T6">
        <f t="shared" si="2"/>
        <v>75</v>
      </c>
      <c r="V6" t="str">
        <f>'Raw Materials'!H2</f>
        <v>Flatfish</v>
      </c>
      <c r="W6" t="s">
        <v>96</v>
      </c>
      <c r="X6" s="109">
        <v>0.2</v>
      </c>
      <c r="Y6">
        <v>5</v>
      </c>
      <c r="Z6">
        <f>HLOOKUP(V6,'Raw Materials'!A2:J7,4,FALSE)</f>
        <v>4</v>
      </c>
      <c r="AA6">
        <f t="shared" si="3"/>
        <v>20</v>
      </c>
      <c r="AC6" t="str">
        <f>Parts!K2</f>
        <v>Tuna sashimi</v>
      </c>
      <c r="AD6" t="s">
        <v>96</v>
      </c>
      <c r="AE6" s="109">
        <v>0.03</v>
      </c>
      <c r="AF6">
        <v>2</v>
      </c>
      <c r="AG6">
        <f>HLOOKUP(AC6,Parts!B2:T5,4,FALSE)</f>
        <v>60</v>
      </c>
      <c r="AH6">
        <f t="shared" si="4"/>
        <v>120</v>
      </c>
    </row>
    <row r="7" spans="1:34" x14ac:dyDescent="0.3">
      <c r="A7" t="str">
        <f>Parts!P2</f>
        <v>Flatfish sashimi</v>
      </c>
      <c r="B7" t="s">
        <v>94</v>
      </c>
      <c r="C7" s="109">
        <v>0.1</v>
      </c>
      <c r="D7">
        <v>1</v>
      </c>
      <c r="E7">
        <f>HLOOKUP(A7,Parts!B2:T7,3,FALSE)</f>
        <v>20</v>
      </c>
      <c r="F7">
        <f t="shared" si="0"/>
        <v>20</v>
      </c>
      <c r="H7" t="str">
        <f>'Refined Materials'!B2</f>
        <v>Raw rice</v>
      </c>
      <c r="I7" t="s">
        <v>96</v>
      </c>
      <c r="J7" s="109">
        <v>0.15</v>
      </c>
      <c r="K7">
        <v>10</v>
      </c>
      <c r="L7">
        <f>HLOOKUP(H7,'Refined Materials'!A2:L5,4,FALSE)</f>
        <v>2</v>
      </c>
      <c r="M7">
        <f t="shared" si="1"/>
        <v>20</v>
      </c>
      <c r="O7" t="str">
        <f>Parts!C2</f>
        <v>Fry Batter</v>
      </c>
      <c r="P7" t="s">
        <v>96</v>
      </c>
      <c r="Q7" s="109">
        <v>0.05</v>
      </c>
      <c r="R7">
        <v>4</v>
      </c>
      <c r="S7">
        <f>HLOOKUP(O7,Parts!B2:T5,4,FALSE)</f>
        <v>27</v>
      </c>
      <c r="T7">
        <f t="shared" si="2"/>
        <v>108</v>
      </c>
      <c r="V7" t="str">
        <f>'Raw Materials'!I2</f>
        <v>Eel</v>
      </c>
      <c r="W7" t="s">
        <v>96</v>
      </c>
      <c r="X7" s="109">
        <v>0.18</v>
      </c>
      <c r="Y7">
        <v>4</v>
      </c>
      <c r="Z7">
        <f>HLOOKUP(V7,'Raw Materials'!A2:J7,4,FALSE)</f>
        <v>5</v>
      </c>
      <c r="AA7">
        <f t="shared" si="3"/>
        <v>20</v>
      </c>
      <c r="AC7" t="str">
        <f>Parts!L2</f>
        <v>Diced salmon</v>
      </c>
      <c r="AD7" t="s">
        <v>96</v>
      </c>
      <c r="AE7" s="109">
        <v>0.03</v>
      </c>
      <c r="AF7">
        <v>2</v>
      </c>
      <c r="AG7">
        <f>HLOOKUP(AC7,Parts!B2:T5,4,FALSE)</f>
        <v>74</v>
      </c>
      <c r="AH7">
        <f t="shared" si="4"/>
        <v>148</v>
      </c>
    </row>
    <row r="8" spans="1:34" x14ac:dyDescent="0.3">
      <c r="A8" t="str">
        <f>Parts!Q2</f>
        <v>Engawa
(Flatfish fin)</v>
      </c>
      <c r="B8" t="s">
        <v>94</v>
      </c>
      <c r="C8" s="109">
        <v>0.08</v>
      </c>
      <c r="D8">
        <v>1</v>
      </c>
      <c r="E8">
        <f>HLOOKUP(A8,Parts!B2:T7,3,FALSE)</f>
        <v>30</v>
      </c>
      <c r="F8">
        <f t="shared" si="0"/>
        <v>30</v>
      </c>
      <c r="H8" t="str">
        <f>'Refined Materials'!C2</f>
        <v>Flour</v>
      </c>
      <c r="I8" t="s">
        <v>96</v>
      </c>
      <c r="J8" s="109">
        <v>0.15</v>
      </c>
      <c r="K8">
        <v>10</v>
      </c>
      <c r="L8">
        <f>HLOOKUP(H8,'Refined Materials'!A2:L5,4,FALSE)</f>
        <v>2</v>
      </c>
      <c r="M8">
        <f t="shared" si="1"/>
        <v>20</v>
      </c>
      <c r="O8" t="str">
        <f>Parts!D2</f>
        <v>Tempura Batter</v>
      </c>
      <c r="P8" t="s">
        <v>96</v>
      </c>
      <c r="Q8" s="109">
        <v>0.05</v>
      </c>
      <c r="R8">
        <v>4</v>
      </c>
      <c r="S8">
        <f>HLOOKUP(O8,Parts!B2:T5,4,FALSE)</f>
        <v>24</v>
      </c>
      <c r="T8">
        <f t="shared" si="2"/>
        <v>96</v>
      </c>
      <c r="V8" t="str">
        <f>'Raw Materials'!J2</f>
        <v>Shrimp</v>
      </c>
      <c r="W8" t="s">
        <v>96</v>
      </c>
      <c r="X8" s="109">
        <v>0.2</v>
      </c>
      <c r="Y8">
        <v>10</v>
      </c>
      <c r="Z8">
        <f>HLOOKUP(V8,'Raw Materials'!A2:J7,4,FALSE)</f>
        <v>2</v>
      </c>
      <c r="AA8">
        <f t="shared" si="3"/>
        <v>20</v>
      </c>
      <c r="AC8" t="str">
        <f>Parts!M2</f>
        <v>Long cut salmon</v>
      </c>
      <c r="AD8" t="s">
        <v>96</v>
      </c>
      <c r="AE8" s="109">
        <v>0.03</v>
      </c>
      <c r="AF8">
        <v>2</v>
      </c>
      <c r="AG8">
        <f>HLOOKUP(AC8,Parts!B2:T5,4,FALSE)</f>
        <v>74</v>
      </c>
      <c r="AH8">
        <f t="shared" si="4"/>
        <v>148</v>
      </c>
    </row>
    <row r="9" spans="1:34" x14ac:dyDescent="0.3">
      <c r="A9" t="str">
        <f>Parts!S2</f>
        <v>Butterfly Shrimp</v>
      </c>
      <c r="B9" t="s">
        <v>94</v>
      </c>
      <c r="C9" s="109">
        <v>0.1</v>
      </c>
      <c r="D9">
        <v>1</v>
      </c>
      <c r="E9">
        <f>HLOOKUP(A9,Parts!B2:T7,3,FALSE)</f>
        <v>20</v>
      </c>
      <c r="F9">
        <f t="shared" si="0"/>
        <v>20</v>
      </c>
      <c r="H9" t="str">
        <f>'Refined Materials'!E2</f>
        <v>Liquid egg</v>
      </c>
      <c r="I9" t="s">
        <v>96</v>
      </c>
      <c r="J9" s="109">
        <v>0.15</v>
      </c>
      <c r="K9">
        <v>10</v>
      </c>
      <c r="L9">
        <f>HLOOKUP(H9,'Refined Materials'!A2:L5,4,FALSE)</f>
        <v>6</v>
      </c>
      <c r="M9">
        <f t="shared" si="1"/>
        <v>60</v>
      </c>
      <c r="O9" t="str">
        <f>Parts!E2</f>
        <v>Seasonned seaweed</v>
      </c>
      <c r="P9" t="s">
        <v>94</v>
      </c>
      <c r="Q9" s="109">
        <v>0.1</v>
      </c>
      <c r="R9">
        <v>6</v>
      </c>
      <c r="S9">
        <f>HLOOKUP(O9,Parts!B2:T5,3,FALSE)</f>
        <v>5</v>
      </c>
      <c r="T9">
        <f t="shared" si="2"/>
        <v>30</v>
      </c>
      <c r="V9" t="str">
        <f>'Refined Materials'!G2</f>
        <v>Tuna fillet</v>
      </c>
      <c r="W9" t="s">
        <v>96</v>
      </c>
      <c r="X9" s="109">
        <v>7.0000000000000007E-2</v>
      </c>
      <c r="Y9">
        <v>4</v>
      </c>
      <c r="Z9">
        <f>HLOOKUP(V9,'Refined Materials'!A2:L5,4,FALSE)</f>
        <v>40</v>
      </c>
      <c r="AA9">
        <f t="shared" si="3"/>
        <v>160</v>
      </c>
      <c r="AC9" t="str">
        <f>Parts!N2</f>
        <v>Salmon sashimi</v>
      </c>
      <c r="AD9" t="s">
        <v>96</v>
      </c>
      <c r="AE9" s="109">
        <v>0.03</v>
      </c>
      <c r="AF9">
        <v>2</v>
      </c>
      <c r="AG9">
        <f>HLOOKUP(AC9,Parts!B2:T5,4,FALSE)</f>
        <v>84</v>
      </c>
      <c r="AH9">
        <f t="shared" si="4"/>
        <v>168</v>
      </c>
    </row>
    <row r="10" spans="1:34" x14ac:dyDescent="0.3">
      <c r="A10" t="str">
        <f>Parts!T2</f>
        <v>Long Shrimp</v>
      </c>
      <c r="B10" t="s">
        <v>94</v>
      </c>
      <c r="C10" s="109">
        <v>0.08</v>
      </c>
      <c r="D10">
        <v>1</v>
      </c>
      <c r="E10">
        <f>HLOOKUP(A10,Parts!B2:T7,3,FALSE)</f>
        <v>30</v>
      </c>
      <c r="F10">
        <f t="shared" si="0"/>
        <v>30</v>
      </c>
      <c r="H10" t="str">
        <f>'Refined Materials'!F2</f>
        <v>Wahed cucumber</v>
      </c>
      <c r="I10" t="s">
        <v>96</v>
      </c>
      <c r="J10" s="109">
        <v>0.15</v>
      </c>
      <c r="K10">
        <v>10</v>
      </c>
      <c r="L10">
        <f>HLOOKUP(H10,'Refined Materials'!A2:L5,4,FALSE)</f>
        <v>2</v>
      </c>
      <c r="M10">
        <f t="shared" si="1"/>
        <v>20</v>
      </c>
      <c r="O10" t="str">
        <f>Parts!C2</f>
        <v>Fry Batter</v>
      </c>
      <c r="P10" t="s">
        <v>94</v>
      </c>
      <c r="Q10" s="109">
        <v>0.1</v>
      </c>
      <c r="R10">
        <v>4</v>
      </c>
      <c r="S10">
        <f>HLOOKUP(O10,Parts!B2:T5,3,FALSE)</f>
        <v>10</v>
      </c>
      <c r="T10">
        <f t="shared" si="2"/>
        <v>40</v>
      </c>
      <c r="V10" t="str">
        <f>'Refined Materials'!H2</f>
        <v>Salmon fillet</v>
      </c>
      <c r="W10" t="s">
        <v>96</v>
      </c>
      <c r="X10" s="109">
        <v>7.0000000000000007E-2</v>
      </c>
      <c r="Y10">
        <v>4</v>
      </c>
      <c r="Z10">
        <f>HLOOKUP(V10,'Refined Materials'!A2:L5,4,FALSE)</f>
        <v>42</v>
      </c>
      <c r="AA10">
        <f t="shared" si="3"/>
        <v>168</v>
      </c>
      <c r="AC10" t="str">
        <f>Parts!O2</f>
        <v>Washed salmon roe</v>
      </c>
      <c r="AD10" t="s">
        <v>96</v>
      </c>
      <c r="AE10" s="109">
        <v>0.03</v>
      </c>
      <c r="AF10">
        <v>2</v>
      </c>
      <c r="AG10">
        <f>HLOOKUP(AC10,Parts!B2:T5,4,FALSE)</f>
        <v>90</v>
      </c>
      <c r="AH10">
        <f t="shared" si="4"/>
        <v>180</v>
      </c>
    </row>
    <row r="11" spans="1:34" x14ac:dyDescent="0.3">
      <c r="A11" s="110"/>
      <c r="B11" s="110"/>
      <c r="C11" s="111">
        <f>SUM(C3:C10)</f>
        <v>1.1599999999999999</v>
      </c>
      <c r="D11" s="110"/>
      <c r="E11" s="110"/>
      <c r="F11" s="110">
        <f>SUMPRODUCT(C3:C10,F3:F10)</f>
        <v>19.799999999999997</v>
      </c>
      <c r="H11" s="110"/>
      <c r="I11" s="110"/>
      <c r="J11" s="111">
        <f>SUM(J3:J10)</f>
        <v>1.4999999999999996</v>
      </c>
      <c r="K11" s="110"/>
      <c r="L11" s="110"/>
      <c r="M11" s="110">
        <f>SUMPRODUCT(J3:J10,M3:M10)</f>
        <v>30</v>
      </c>
      <c r="O11" t="str">
        <f>Parts!D2</f>
        <v>Tempura Batter</v>
      </c>
      <c r="P11" t="s">
        <v>94</v>
      </c>
      <c r="Q11" s="109">
        <v>0.1</v>
      </c>
      <c r="R11">
        <v>3</v>
      </c>
      <c r="S11">
        <f>HLOOKUP(O11,Parts!B2:T5,3,FALSE)</f>
        <v>15</v>
      </c>
      <c r="T11">
        <f t="shared" si="2"/>
        <v>45</v>
      </c>
      <c r="V11" t="str">
        <f>'Refined Materials'!I2</f>
        <v>Salmon
roe sac</v>
      </c>
      <c r="W11" t="s">
        <v>96</v>
      </c>
      <c r="X11" s="109">
        <v>0.04</v>
      </c>
      <c r="Y11">
        <v>5</v>
      </c>
      <c r="Z11">
        <f>HLOOKUP(V11,'Refined Materials'!A2:L5,4,FALSE)</f>
        <v>55</v>
      </c>
      <c r="AA11">
        <f t="shared" si="3"/>
        <v>275</v>
      </c>
      <c r="AC11" t="str">
        <f>Parts!P2</f>
        <v>Flatfish sashimi</v>
      </c>
      <c r="AD11" t="s">
        <v>96</v>
      </c>
      <c r="AE11" s="109">
        <v>0.06</v>
      </c>
      <c r="AF11">
        <v>2</v>
      </c>
      <c r="AG11">
        <f>HLOOKUP(AC11,Parts!B2:T5,4,FALSE)</f>
        <v>100</v>
      </c>
      <c r="AH11">
        <f t="shared" si="4"/>
        <v>200</v>
      </c>
    </row>
    <row r="12" spans="1:34" x14ac:dyDescent="0.3">
      <c r="M12" s="111">
        <f>M11/F11</f>
        <v>1.5151515151515154</v>
      </c>
      <c r="O12" s="110"/>
      <c r="P12" s="110"/>
      <c r="Q12" s="111">
        <f>SUM(Q3:Q11)</f>
        <v>1.2500000000000004</v>
      </c>
      <c r="R12" s="110"/>
      <c r="S12" s="110"/>
      <c r="T12" s="110">
        <f>SUMPRODUCT(Q3:Q11,T3:T11)</f>
        <v>49.45</v>
      </c>
      <c r="V12" t="str">
        <f>'Refined Materials'!J2</f>
        <v>Flatfish fillet</v>
      </c>
      <c r="W12" t="s">
        <v>96</v>
      </c>
      <c r="X12" s="109">
        <v>7.0000000000000007E-2</v>
      </c>
      <c r="Y12">
        <v>4</v>
      </c>
      <c r="Z12">
        <f>HLOOKUP(V12,'Refined Materials'!A2:L5,4,FALSE)</f>
        <v>45</v>
      </c>
      <c r="AA12">
        <f t="shared" si="3"/>
        <v>180</v>
      </c>
      <c r="AC12" t="str">
        <f>Parts!Q2</f>
        <v>Engawa
(Flatfish fin)</v>
      </c>
      <c r="AD12" t="s">
        <v>96</v>
      </c>
      <c r="AE12" s="109">
        <v>0.04</v>
      </c>
      <c r="AF12">
        <v>1</v>
      </c>
      <c r="AG12">
        <f>HLOOKUP(AC12,Parts!B2:T5,4,FALSE)</f>
        <v>150</v>
      </c>
      <c r="AH12">
        <f t="shared" si="4"/>
        <v>150</v>
      </c>
    </row>
    <row r="13" spans="1:34" x14ac:dyDescent="0.3">
      <c r="T13" s="111">
        <f>T12/M11</f>
        <v>1.6483333333333334</v>
      </c>
      <c r="V13" t="str">
        <f>'Refined Materials'!K2</f>
        <v>Eel fillet</v>
      </c>
      <c r="W13" t="s">
        <v>96</v>
      </c>
      <c r="X13" s="109">
        <v>0.04</v>
      </c>
      <c r="Y13">
        <v>5</v>
      </c>
      <c r="Z13">
        <f>HLOOKUP(V13,'Refined Materials'!A2:L5,4,FALSE)</f>
        <v>55</v>
      </c>
      <c r="AA13">
        <f t="shared" si="3"/>
        <v>275</v>
      </c>
      <c r="AC13" t="str">
        <f>Parts!R2</f>
        <v>Cooked eel</v>
      </c>
      <c r="AD13" t="s">
        <v>96</v>
      </c>
      <c r="AE13" s="109">
        <v>0.03</v>
      </c>
      <c r="AF13">
        <v>1</v>
      </c>
      <c r="AG13">
        <f>HLOOKUP(AC13,Parts!B2:T5,4,FALSE)</f>
        <v>140</v>
      </c>
      <c r="AH13">
        <f t="shared" si="4"/>
        <v>140</v>
      </c>
    </row>
    <row r="14" spans="1:34" x14ac:dyDescent="0.3">
      <c r="V14" t="str">
        <f>'Refined Materials'!L2</f>
        <v>Peeled Shrimp</v>
      </c>
      <c r="W14" t="s">
        <v>96</v>
      </c>
      <c r="X14" s="109">
        <v>0.04</v>
      </c>
      <c r="Y14">
        <v>5</v>
      </c>
      <c r="Z14">
        <f>HLOOKUP(V13,'Refined Materials'!A2:L5,4,FALSE)</f>
        <v>55</v>
      </c>
      <c r="AA14">
        <f t="shared" si="3"/>
        <v>275</v>
      </c>
      <c r="AC14" t="str">
        <f>Parts!S2</f>
        <v>Butterfly Shrimp</v>
      </c>
      <c r="AD14" t="s">
        <v>96</v>
      </c>
      <c r="AE14" s="109">
        <v>0.08</v>
      </c>
      <c r="AF14">
        <v>3</v>
      </c>
      <c r="AG14">
        <f>HLOOKUP(AC14,Parts!B2:T5,4,FALSE)</f>
        <v>60</v>
      </c>
      <c r="AH14">
        <f t="shared" si="4"/>
        <v>180</v>
      </c>
    </row>
    <row r="15" spans="1:34" x14ac:dyDescent="0.3">
      <c r="V15" s="110"/>
      <c r="W15" s="110"/>
      <c r="X15" s="111">
        <f>SUM(X3:X14)</f>
        <v>1.59</v>
      </c>
      <c r="Y15" s="110"/>
      <c r="Z15" s="110"/>
      <c r="AA15" s="110">
        <f>SUMPRODUCT(X3:X14,AA3:AA14)</f>
        <v>92.960000000000008</v>
      </c>
      <c r="AC15" t="str">
        <f>Parts!T2</f>
        <v>Long Shrimp</v>
      </c>
      <c r="AD15" t="s">
        <v>96</v>
      </c>
      <c r="AE15" s="109">
        <v>0.08</v>
      </c>
      <c r="AF15">
        <v>2</v>
      </c>
      <c r="AG15">
        <f>HLOOKUP(AC15,Parts!B2:T5,4,FALSE)</f>
        <v>70</v>
      </c>
      <c r="AH15">
        <f t="shared" si="4"/>
        <v>140</v>
      </c>
    </row>
    <row r="16" spans="1:34" x14ac:dyDescent="0.3">
      <c r="AA16" s="111">
        <f>AA15/T12</f>
        <v>1.8798786653185036</v>
      </c>
      <c r="AC16" s="110"/>
      <c r="AD16" s="110"/>
      <c r="AE16" s="111">
        <f>SUM(AE3:AE15)</f>
        <v>1.0500000000000003</v>
      </c>
      <c r="AF16" s="110"/>
      <c r="AG16" s="110"/>
      <c r="AH16" s="110">
        <f>SUMPRODUCT(AE3:AE15,AH3:AH15)</f>
        <v>162.22</v>
      </c>
    </row>
    <row r="17" spans="1:34" x14ac:dyDescent="0.3">
      <c r="AH17" s="109">
        <f>AH16/AA15</f>
        <v>1.7450516351118759</v>
      </c>
    </row>
    <row r="19" spans="1:34" x14ac:dyDescent="0.3">
      <c r="A19" s="116" t="s">
        <v>97</v>
      </c>
      <c r="B19" s="116"/>
      <c r="C19" s="116"/>
      <c r="D19" s="116"/>
      <c r="E19" s="116"/>
      <c r="F19" s="116"/>
      <c r="G19" s="112"/>
      <c r="H19" s="116" t="s">
        <v>98</v>
      </c>
      <c r="I19" s="116"/>
      <c r="J19" s="116"/>
      <c r="K19" s="116"/>
      <c r="L19" s="116"/>
      <c r="M19" s="116"/>
      <c r="N19" s="112"/>
      <c r="O19" s="116" t="s">
        <v>100</v>
      </c>
      <c r="P19" s="116"/>
      <c r="Q19" s="116"/>
      <c r="R19" s="116"/>
      <c r="S19" s="116"/>
      <c r="T19" s="116"/>
      <c r="U19" s="112"/>
      <c r="V19" s="116" t="s">
        <v>99</v>
      </c>
      <c r="W19" s="116"/>
      <c r="X19" s="116"/>
      <c r="Y19" s="116"/>
      <c r="Z19" s="116"/>
      <c r="AA19" s="116"/>
      <c r="AB19" s="112"/>
      <c r="AC19" s="116" t="s">
        <v>101</v>
      </c>
      <c r="AD19" s="116"/>
      <c r="AE19" s="116"/>
      <c r="AF19" s="116"/>
      <c r="AG19" s="116"/>
      <c r="AH19" s="116"/>
    </row>
    <row r="20" spans="1:34" x14ac:dyDescent="0.3">
      <c r="A20" s="117"/>
      <c r="B20" s="117"/>
      <c r="C20" s="117"/>
      <c r="D20" s="117"/>
      <c r="E20" s="117"/>
      <c r="F20" s="117"/>
      <c r="G20" s="5"/>
      <c r="H20" s="117"/>
      <c r="I20" s="117"/>
      <c r="J20" s="117"/>
      <c r="K20" s="117"/>
      <c r="L20" s="117"/>
      <c r="M20" s="117"/>
      <c r="N20" s="5"/>
      <c r="O20" s="117"/>
      <c r="P20" s="117"/>
      <c r="Q20" s="117"/>
      <c r="R20" s="117"/>
      <c r="S20" s="117"/>
      <c r="T20" s="117"/>
      <c r="U20" s="5"/>
      <c r="V20" s="117"/>
      <c r="W20" s="117"/>
      <c r="X20" s="117"/>
      <c r="Y20" s="117"/>
      <c r="Z20" s="117"/>
      <c r="AA20" s="117"/>
      <c r="AB20" s="5"/>
      <c r="AC20" s="117"/>
      <c r="AD20" s="117"/>
      <c r="AE20" s="117"/>
      <c r="AF20" s="117"/>
      <c r="AG20" s="117"/>
      <c r="AH20" s="117"/>
    </row>
    <row r="21" spans="1:34" x14ac:dyDescent="0.3">
      <c r="A21" s="117"/>
      <c r="B21" s="117"/>
      <c r="C21" s="117"/>
      <c r="D21" s="117"/>
      <c r="E21" s="117"/>
      <c r="F21" s="117"/>
      <c r="G21" s="5"/>
      <c r="H21" s="117"/>
      <c r="I21" s="117"/>
      <c r="J21" s="117"/>
      <c r="K21" s="117"/>
      <c r="L21" s="117"/>
      <c r="M21" s="117"/>
      <c r="N21" s="5"/>
      <c r="O21" s="117"/>
      <c r="P21" s="117"/>
      <c r="Q21" s="117"/>
      <c r="R21" s="117"/>
      <c r="S21" s="117"/>
      <c r="T21" s="117"/>
      <c r="U21" s="5"/>
      <c r="V21" s="117"/>
      <c r="W21" s="117"/>
      <c r="X21" s="117"/>
      <c r="Y21" s="117"/>
      <c r="Z21" s="117"/>
      <c r="AA21" s="117"/>
      <c r="AB21" s="5"/>
      <c r="AC21" s="117"/>
      <c r="AD21" s="117"/>
      <c r="AE21" s="117"/>
      <c r="AF21" s="117"/>
      <c r="AG21" s="117"/>
      <c r="AH21" s="117"/>
    </row>
    <row r="22" spans="1:34" x14ac:dyDescent="0.3">
      <c r="A22" s="117"/>
      <c r="B22" s="117"/>
      <c r="C22" s="117"/>
      <c r="D22" s="117"/>
      <c r="E22" s="117"/>
      <c r="F22" s="117"/>
      <c r="G22" s="5"/>
      <c r="H22" s="117"/>
      <c r="I22" s="117"/>
      <c r="J22" s="117"/>
      <c r="K22" s="117"/>
      <c r="L22" s="117"/>
      <c r="M22" s="117"/>
      <c r="N22" s="5"/>
      <c r="O22" s="117"/>
      <c r="P22" s="117"/>
      <c r="Q22" s="117"/>
      <c r="R22" s="117"/>
      <c r="S22" s="117"/>
      <c r="T22" s="117"/>
      <c r="U22" s="5"/>
      <c r="V22" s="117"/>
      <c r="W22" s="117"/>
      <c r="X22" s="117"/>
      <c r="Y22" s="117"/>
      <c r="Z22" s="117"/>
      <c r="AA22" s="117"/>
      <c r="AB22" s="5"/>
      <c r="AC22" s="117"/>
      <c r="AD22" s="117"/>
      <c r="AE22" s="117"/>
      <c r="AF22" s="117"/>
      <c r="AG22" s="117"/>
      <c r="AH22" s="117"/>
    </row>
    <row r="23" spans="1:34" x14ac:dyDescent="0.3">
      <c r="A23" s="117"/>
      <c r="B23" s="117"/>
      <c r="C23" s="117"/>
      <c r="D23" s="117"/>
      <c r="E23" s="117"/>
      <c r="F23" s="117"/>
      <c r="G23" s="5"/>
      <c r="H23" s="117"/>
      <c r="I23" s="117"/>
      <c r="J23" s="117"/>
      <c r="K23" s="117"/>
      <c r="L23" s="117"/>
      <c r="M23" s="117"/>
      <c r="N23" s="5"/>
      <c r="O23" s="117"/>
      <c r="P23" s="117"/>
      <c r="Q23" s="117"/>
      <c r="R23" s="117"/>
      <c r="S23" s="117"/>
      <c r="T23" s="117"/>
      <c r="U23" s="5"/>
      <c r="V23" s="117"/>
      <c r="W23" s="117"/>
      <c r="X23" s="117"/>
      <c r="Y23" s="117"/>
      <c r="Z23" s="117"/>
      <c r="AA23" s="117"/>
      <c r="AB23" s="5"/>
      <c r="AC23" s="117"/>
      <c r="AD23" s="117"/>
      <c r="AE23" s="117"/>
      <c r="AF23" s="117"/>
      <c r="AG23" s="117"/>
      <c r="AH23" s="117"/>
    </row>
    <row r="24" spans="1:34" x14ac:dyDescent="0.3">
      <c r="A24" s="117"/>
      <c r="B24" s="117"/>
      <c r="C24" s="117"/>
      <c r="D24" s="117"/>
      <c r="E24" s="117"/>
      <c r="F24" s="117"/>
      <c r="G24" s="5"/>
      <c r="H24" s="117"/>
      <c r="I24" s="117"/>
      <c r="J24" s="117"/>
      <c r="K24" s="117"/>
      <c r="L24" s="117"/>
      <c r="M24" s="117"/>
      <c r="N24" s="5"/>
      <c r="O24" s="117"/>
      <c r="P24" s="117"/>
      <c r="Q24" s="117"/>
      <c r="R24" s="117"/>
      <c r="S24" s="117"/>
      <c r="T24" s="117"/>
      <c r="U24" s="5"/>
      <c r="V24" s="117"/>
      <c r="W24" s="117"/>
      <c r="X24" s="117"/>
      <c r="Y24" s="117"/>
      <c r="Z24" s="117"/>
      <c r="AA24" s="117"/>
      <c r="AB24" s="5"/>
      <c r="AC24" s="117"/>
      <c r="AD24" s="117"/>
      <c r="AE24" s="117"/>
      <c r="AF24" s="117"/>
      <c r="AG24" s="117"/>
      <c r="AH24" s="117"/>
    </row>
    <row r="25" spans="1:34" x14ac:dyDescent="0.3">
      <c r="A25" s="117"/>
      <c r="B25" s="117"/>
      <c r="C25" s="117"/>
      <c r="D25" s="117"/>
      <c r="E25" s="117"/>
      <c r="F25" s="117"/>
      <c r="G25" s="5"/>
      <c r="H25" s="117"/>
      <c r="I25" s="117"/>
      <c r="J25" s="117"/>
      <c r="K25" s="117"/>
      <c r="L25" s="117"/>
      <c r="M25" s="117"/>
      <c r="N25" s="5"/>
      <c r="O25" s="117"/>
      <c r="P25" s="117"/>
      <c r="Q25" s="117"/>
      <c r="R25" s="117"/>
      <c r="S25" s="117"/>
      <c r="T25" s="117"/>
      <c r="U25" s="5"/>
      <c r="V25" s="117"/>
      <c r="W25" s="117"/>
      <c r="X25" s="117"/>
      <c r="Y25" s="117"/>
      <c r="Z25" s="117"/>
      <c r="AA25" s="117"/>
      <c r="AB25" s="5"/>
      <c r="AC25" s="117"/>
      <c r="AD25" s="117"/>
      <c r="AE25" s="117"/>
      <c r="AF25" s="117"/>
      <c r="AG25" s="117"/>
      <c r="AH25" s="117"/>
    </row>
    <row r="26" spans="1:34" x14ac:dyDescent="0.3">
      <c r="A26" s="117"/>
      <c r="B26" s="117"/>
      <c r="C26" s="117"/>
      <c r="D26" s="117"/>
      <c r="E26" s="117"/>
      <c r="F26" s="117"/>
      <c r="G26" s="5"/>
      <c r="H26" s="117"/>
      <c r="I26" s="117"/>
      <c r="J26" s="117"/>
      <c r="K26" s="117"/>
      <c r="L26" s="117"/>
      <c r="M26" s="117"/>
      <c r="N26" s="5"/>
      <c r="O26" s="117"/>
      <c r="P26" s="117"/>
      <c r="Q26" s="117"/>
      <c r="R26" s="117"/>
      <c r="S26" s="117"/>
      <c r="T26" s="117"/>
      <c r="U26" s="5"/>
      <c r="V26" s="117"/>
      <c r="W26" s="117"/>
      <c r="X26" s="117"/>
      <c r="Y26" s="117"/>
      <c r="Z26" s="117"/>
      <c r="AA26" s="117"/>
      <c r="AB26" s="5"/>
      <c r="AC26" s="117"/>
      <c r="AD26" s="117"/>
      <c r="AE26" s="117"/>
      <c r="AF26" s="117"/>
      <c r="AG26" s="117"/>
      <c r="AH26" s="117"/>
    </row>
    <row r="27" spans="1:34" x14ac:dyDescent="0.3">
      <c r="A27" s="117"/>
      <c r="B27" s="117"/>
      <c r="C27" s="117"/>
      <c r="D27" s="117"/>
      <c r="E27" s="117"/>
      <c r="F27" s="117"/>
      <c r="G27" s="5"/>
      <c r="H27" s="117"/>
      <c r="I27" s="117"/>
      <c r="J27" s="117"/>
      <c r="K27" s="117"/>
      <c r="L27" s="117"/>
      <c r="M27" s="117"/>
      <c r="N27" s="5"/>
      <c r="O27" s="117"/>
      <c r="P27" s="117"/>
      <c r="Q27" s="117"/>
      <c r="R27" s="117"/>
      <c r="S27" s="117"/>
      <c r="T27" s="117"/>
      <c r="U27" s="5"/>
      <c r="V27" s="117"/>
      <c r="W27" s="117"/>
      <c r="X27" s="117"/>
      <c r="Y27" s="117"/>
      <c r="Z27" s="117"/>
      <c r="AA27" s="117"/>
      <c r="AB27" s="5"/>
      <c r="AC27" s="117"/>
      <c r="AD27" s="117"/>
      <c r="AE27" s="117"/>
      <c r="AF27" s="117"/>
      <c r="AG27" s="117"/>
      <c r="AH27" s="117"/>
    </row>
  </sheetData>
  <mergeCells count="10">
    <mergeCell ref="A1:F1"/>
    <mergeCell ref="H1:M1"/>
    <mergeCell ref="O1:T1"/>
    <mergeCell ref="V1:AA1"/>
    <mergeCell ref="AC1:AH1"/>
    <mergeCell ref="A19:F27"/>
    <mergeCell ref="H19:M27"/>
    <mergeCell ref="O19:T27"/>
    <mergeCell ref="V19:AA27"/>
    <mergeCell ref="AC19:AH27"/>
  </mergeCells>
  <conditionalFormatting sqref="C3:C10">
    <cfRule type="colorScale" priority="6">
      <colorScale>
        <cfvo type="min"/>
        <cfvo type="percentile" val="50"/>
        <cfvo type="max"/>
        <color rgb="FFF8696B"/>
        <color rgb="FFFFEB84"/>
        <color rgb="FF63BE7B"/>
      </colorScale>
    </cfRule>
  </conditionalFormatting>
  <conditionalFormatting sqref="J3:J10">
    <cfRule type="colorScale" priority="4">
      <colorScale>
        <cfvo type="min"/>
        <cfvo type="percentile" val="50"/>
        <cfvo type="max"/>
        <color rgb="FFF8696B"/>
        <color rgb="FFFFEB84"/>
        <color rgb="FF63BE7B"/>
      </colorScale>
    </cfRule>
  </conditionalFormatting>
  <conditionalFormatting sqref="Q3:Q11">
    <cfRule type="colorScale" priority="3">
      <colorScale>
        <cfvo type="min"/>
        <cfvo type="percentile" val="50"/>
        <cfvo type="max"/>
        <color rgb="FFF8696B"/>
        <color rgb="FFFFEB84"/>
        <color rgb="FF63BE7B"/>
      </colorScale>
    </cfRule>
  </conditionalFormatting>
  <conditionalFormatting sqref="X3:X14">
    <cfRule type="colorScale" priority="2">
      <colorScale>
        <cfvo type="min"/>
        <cfvo type="percentile" val="50"/>
        <cfvo type="max"/>
        <color rgb="FFF8696B"/>
        <color rgb="FFFFEB84"/>
        <color rgb="FF63BE7B"/>
      </colorScale>
    </cfRule>
  </conditionalFormatting>
  <conditionalFormatting sqref="AE3:AE15">
    <cfRule type="colorScale" priority="1">
      <colorScale>
        <cfvo type="min"/>
        <cfvo type="percentile" val="50"/>
        <cfvo type="max"/>
        <color rgb="FFF8696B"/>
        <color rgb="FFFFEB84"/>
        <color rgb="FF63BE7B"/>
      </colorScale>
    </cfRule>
  </conditionalFormatting>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0"/>
  <sheetViews>
    <sheetView zoomScaleNormal="100" workbookViewId="0">
      <pane ySplit="2" topLeftCell="A3" activePane="bottomLeft" state="frozen"/>
      <selection pane="bottomLeft" activeCell="B2" sqref="B2:J2"/>
    </sheetView>
  </sheetViews>
  <sheetFormatPr defaultRowHeight="15" customHeight="1" x14ac:dyDescent="0.3"/>
  <cols>
    <col min="1" max="1" width="27" style="3" customWidth="1"/>
    <col min="2" max="8" width="11.6640625" customWidth="1"/>
    <col min="9" max="9" width="11.6640625" style="1" customWidth="1"/>
    <col min="10" max="10" width="11.6640625" customWidth="1"/>
  </cols>
  <sheetData>
    <row r="1" spans="1:10" ht="14.4" x14ac:dyDescent="0.3">
      <c r="B1" s="119" t="s">
        <v>0</v>
      </c>
      <c r="C1" s="120"/>
      <c r="D1" s="120"/>
      <c r="E1" s="120"/>
      <c r="F1" s="120"/>
      <c r="G1" s="120"/>
      <c r="H1" s="120"/>
      <c r="I1" s="120"/>
      <c r="J1" s="38"/>
    </row>
    <row r="2" spans="1:10" s="4" customFormat="1" ht="14.4" x14ac:dyDescent="0.3">
      <c r="A2" s="6"/>
      <c r="B2" s="18" t="s">
        <v>1</v>
      </c>
      <c r="C2" s="19" t="s">
        <v>2</v>
      </c>
      <c r="D2" s="19" t="s">
        <v>3</v>
      </c>
      <c r="E2" s="19" t="s">
        <v>4</v>
      </c>
      <c r="F2" s="19" t="s">
        <v>5</v>
      </c>
      <c r="G2" s="19" t="s">
        <v>6</v>
      </c>
      <c r="H2" s="19" t="s">
        <v>7</v>
      </c>
      <c r="I2" s="19" t="s">
        <v>8</v>
      </c>
      <c r="J2" s="20" t="s">
        <v>9</v>
      </c>
    </row>
    <row r="3" spans="1:10" ht="14.4" x14ac:dyDescent="0.3">
      <c r="A3" s="15" t="s">
        <v>10</v>
      </c>
      <c r="B3" s="7">
        <v>1</v>
      </c>
      <c r="C3" s="8">
        <v>1</v>
      </c>
      <c r="D3" s="8">
        <v>1</v>
      </c>
      <c r="E3" s="8">
        <v>1</v>
      </c>
      <c r="F3" s="8">
        <v>10</v>
      </c>
      <c r="G3" s="8">
        <v>8</v>
      </c>
      <c r="H3" s="8">
        <v>4</v>
      </c>
      <c r="I3" s="21">
        <v>5</v>
      </c>
      <c r="J3" s="9">
        <v>2</v>
      </c>
    </row>
    <row r="4" spans="1:10" ht="14.4" x14ac:dyDescent="0.3">
      <c r="A4" s="16" t="s">
        <v>11</v>
      </c>
      <c r="B4" s="10">
        <v>0</v>
      </c>
      <c r="C4" s="2">
        <v>0</v>
      </c>
      <c r="D4" s="2">
        <v>0</v>
      </c>
      <c r="E4" s="2">
        <v>0</v>
      </c>
      <c r="F4" s="2">
        <v>0</v>
      </c>
      <c r="G4" s="2">
        <v>0</v>
      </c>
      <c r="H4" s="2">
        <v>0</v>
      </c>
      <c r="I4" s="1">
        <v>0</v>
      </c>
      <c r="J4" s="11">
        <v>0</v>
      </c>
    </row>
    <row r="5" spans="1:10" ht="14.4" x14ac:dyDescent="0.3">
      <c r="A5" s="16" t="s">
        <v>12</v>
      </c>
      <c r="B5" s="10">
        <f t="shared" ref="B5:J5" si="0">B$4/1+B$3</f>
        <v>1</v>
      </c>
      <c r="C5" s="1">
        <f t="shared" si="0"/>
        <v>1</v>
      </c>
      <c r="D5" s="1">
        <f t="shared" si="0"/>
        <v>1</v>
      </c>
      <c r="E5" s="1">
        <f t="shared" si="0"/>
        <v>1</v>
      </c>
      <c r="F5" s="1">
        <f t="shared" si="0"/>
        <v>10</v>
      </c>
      <c r="G5" s="1">
        <f t="shared" si="0"/>
        <v>8</v>
      </c>
      <c r="H5" s="1">
        <f t="shared" si="0"/>
        <v>4</v>
      </c>
      <c r="I5" s="1">
        <f t="shared" si="0"/>
        <v>5</v>
      </c>
      <c r="J5" s="11">
        <f t="shared" si="0"/>
        <v>2</v>
      </c>
    </row>
    <row r="6" spans="1:10" ht="14.4" x14ac:dyDescent="0.3">
      <c r="A6" s="16" t="s">
        <v>13</v>
      </c>
      <c r="B6" s="10">
        <f t="shared" ref="B6:J6" si="1">B$4/10+B$3</f>
        <v>1</v>
      </c>
      <c r="C6" s="1">
        <f t="shared" si="1"/>
        <v>1</v>
      </c>
      <c r="D6" s="1">
        <f t="shared" si="1"/>
        <v>1</v>
      </c>
      <c r="E6" s="1">
        <f t="shared" si="1"/>
        <v>1</v>
      </c>
      <c r="F6" s="1">
        <f t="shared" si="1"/>
        <v>10</v>
      </c>
      <c r="G6" s="1">
        <f t="shared" si="1"/>
        <v>8</v>
      </c>
      <c r="H6" s="1">
        <f t="shared" si="1"/>
        <v>4</v>
      </c>
      <c r="I6" s="1">
        <f t="shared" si="1"/>
        <v>5</v>
      </c>
      <c r="J6" s="11">
        <f t="shared" si="1"/>
        <v>2</v>
      </c>
    </row>
    <row r="7" spans="1:10" ht="14.4" x14ac:dyDescent="0.3">
      <c r="A7" s="17" t="s">
        <v>14</v>
      </c>
      <c r="B7" s="12">
        <f t="shared" ref="B7:J7" si="2">B$4/100+B$3</f>
        <v>1</v>
      </c>
      <c r="C7" s="13">
        <f t="shared" si="2"/>
        <v>1</v>
      </c>
      <c r="D7" s="13">
        <f t="shared" si="2"/>
        <v>1</v>
      </c>
      <c r="E7" s="13">
        <f t="shared" si="2"/>
        <v>1</v>
      </c>
      <c r="F7" s="13">
        <f t="shared" si="2"/>
        <v>10</v>
      </c>
      <c r="G7" s="13">
        <f t="shared" si="2"/>
        <v>8</v>
      </c>
      <c r="H7" s="13">
        <f t="shared" si="2"/>
        <v>4</v>
      </c>
      <c r="I7" s="13">
        <f t="shared" si="2"/>
        <v>5</v>
      </c>
      <c r="J7" s="14">
        <f t="shared" si="2"/>
        <v>2</v>
      </c>
    </row>
    <row r="8" spans="1:10" ht="14.4" x14ac:dyDescent="0.3">
      <c r="B8" s="1"/>
      <c r="C8" s="2"/>
      <c r="D8" s="2"/>
      <c r="E8" s="2"/>
      <c r="F8" s="2"/>
      <c r="G8" s="2"/>
      <c r="H8" s="2"/>
      <c r="J8" s="1"/>
    </row>
    <row r="9" spans="1:10" ht="14.4" x14ac:dyDescent="0.3">
      <c r="A9" s="93" t="s">
        <v>15</v>
      </c>
      <c r="B9" s="94"/>
      <c r="C9" s="94"/>
      <c r="D9" s="94"/>
      <c r="E9" s="94"/>
      <c r="F9" s="94"/>
      <c r="G9" s="94"/>
      <c r="H9" s="94"/>
      <c r="I9" s="94"/>
      <c r="J9" s="23"/>
    </row>
    <row r="10" spans="1:10" ht="14.4" x14ac:dyDescent="0.3">
      <c r="A10" s="15" t="str">
        <f>'Refined Materials'!B2</f>
        <v>Raw rice</v>
      </c>
      <c r="B10" s="7">
        <v>1</v>
      </c>
      <c r="C10" s="21"/>
      <c r="D10" s="21"/>
      <c r="E10" s="21"/>
      <c r="F10" s="21"/>
      <c r="G10" s="21"/>
      <c r="H10" s="21"/>
      <c r="I10" s="21"/>
      <c r="J10" s="9"/>
    </row>
    <row r="11" spans="1:10" ht="14.4" x14ac:dyDescent="0.3">
      <c r="A11" s="16" t="str">
        <f>'Refined Materials'!C2</f>
        <v>Flour</v>
      </c>
      <c r="B11" s="10">
        <v>1</v>
      </c>
      <c r="C11" s="1"/>
      <c r="D11" s="1"/>
      <c r="E11" s="1"/>
      <c r="F11" s="1"/>
      <c r="G11" s="1"/>
      <c r="H11" s="1"/>
      <c r="J11" s="11"/>
    </row>
    <row r="12" spans="1:10" ht="14.4" x14ac:dyDescent="0.3">
      <c r="A12" s="16" t="str">
        <f>'Refined Materials'!D2</f>
        <v>Dried seaweed</v>
      </c>
      <c r="B12" s="10"/>
      <c r="C12" s="1">
        <v>5</v>
      </c>
      <c r="D12" s="1"/>
      <c r="E12" s="1"/>
      <c r="F12" s="1"/>
      <c r="G12" s="1"/>
      <c r="H12" s="1"/>
      <c r="J12" s="11"/>
    </row>
    <row r="13" spans="1:10" ht="14.4" x14ac:dyDescent="0.3">
      <c r="A13" s="16" t="str">
        <f>'Refined Materials'!E2</f>
        <v>Liquid egg</v>
      </c>
      <c r="B13" s="10"/>
      <c r="C13" s="1"/>
      <c r="D13" s="1">
        <v>5</v>
      </c>
      <c r="E13" s="1"/>
      <c r="F13" s="1"/>
      <c r="G13" s="1"/>
      <c r="H13" s="1"/>
      <c r="J13" s="11"/>
    </row>
    <row r="14" spans="1:10" ht="14.4" x14ac:dyDescent="0.3">
      <c r="A14" s="16" t="str">
        <f>'Refined Materials'!F2</f>
        <v>Wahed cucumber</v>
      </c>
      <c r="B14" s="10"/>
      <c r="C14" s="1"/>
      <c r="D14" s="1"/>
      <c r="E14" s="1">
        <v>1</v>
      </c>
      <c r="F14" s="1"/>
      <c r="G14" s="1"/>
      <c r="H14" s="1"/>
      <c r="J14" s="11"/>
    </row>
    <row r="15" spans="1:10" ht="14.4" x14ac:dyDescent="0.3">
      <c r="A15" s="16" t="str">
        <f>'Refined Materials'!G2</f>
        <v>Tuna fillet</v>
      </c>
      <c r="B15" s="10"/>
      <c r="C15" s="1"/>
      <c r="D15" s="1"/>
      <c r="E15" s="1"/>
      <c r="F15" s="1">
        <v>2</v>
      </c>
      <c r="G15" s="1"/>
      <c r="H15" s="1"/>
      <c r="J15" s="11"/>
    </row>
    <row r="16" spans="1:10" ht="14.4" x14ac:dyDescent="0.3">
      <c r="A16" s="16" t="str">
        <f>'Refined Materials'!H2</f>
        <v>Salmon fillet</v>
      </c>
      <c r="B16" s="10"/>
      <c r="C16" s="1"/>
      <c r="D16" s="1"/>
      <c r="E16" s="1"/>
      <c r="F16" s="1"/>
      <c r="G16" s="1">
        <v>4</v>
      </c>
      <c r="H16" s="1"/>
      <c r="J16" s="11"/>
    </row>
    <row r="17" spans="1:10" ht="14.4" x14ac:dyDescent="0.3">
      <c r="A17" s="16" t="str">
        <f>'Refined Materials'!I2</f>
        <v>Salmon
roe sac</v>
      </c>
      <c r="B17" s="10"/>
      <c r="C17" s="1"/>
      <c r="D17" s="1"/>
      <c r="E17" s="1"/>
      <c r="F17" s="1"/>
      <c r="G17" s="1">
        <v>5</v>
      </c>
      <c r="H17" s="1"/>
      <c r="J17" s="11"/>
    </row>
    <row r="18" spans="1:10" ht="14.4" x14ac:dyDescent="0.3">
      <c r="A18" s="16" t="str">
        <f>'Refined Materials'!J2</f>
        <v>Flatfish fillet</v>
      </c>
      <c r="B18" s="10"/>
      <c r="C18" s="1"/>
      <c r="D18" s="1"/>
      <c r="E18" s="1"/>
      <c r="F18" s="1"/>
      <c r="G18" s="1"/>
      <c r="H18" s="1">
        <v>10</v>
      </c>
      <c r="J18" s="11"/>
    </row>
    <row r="19" spans="1:10" ht="15" customHeight="1" x14ac:dyDescent="0.3">
      <c r="A19" s="16" t="str">
        <f>'Refined Materials'!K2</f>
        <v>Eel fillet</v>
      </c>
      <c r="B19" s="10"/>
      <c r="C19" s="1"/>
      <c r="D19" s="1"/>
      <c r="E19" s="1"/>
      <c r="F19" s="1"/>
      <c r="G19" s="1"/>
      <c r="H19" s="1"/>
      <c r="I19" s="1">
        <v>10</v>
      </c>
      <c r="J19" s="11"/>
    </row>
    <row r="20" spans="1:10" ht="14.4" x14ac:dyDescent="0.3">
      <c r="A20" s="17" t="str">
        <f>'Refined Materials'!L2</f>
        <v>Peeled Shrimp</v>
      </c>
      <c r="B20" s="12"/>
      <c r="C20" s="13"/>
      <c r="D20" s="13"/>
      <c r="E20" s="13"/>
      <c r="F20" s="13"/>
      <c r="G20" s="13"/>
      <c r="H20" s="13"/>
      <c r="I20" s="13"/>
      <c r="J20" s="14">
        <v>10</v>
      </c>
    </row>
  </sheetData>
  <mergeCells count="1">
    <mergeCell ref="B1:I1"/>
  </mergeCells>
  <conditionalFormatting sqref="A10:XFD51">
    <cfRule type="colorScale" priority="13">
      <colorScale>
        <cfvo type="min"/>
        <cfvo type="percentile" val="50"/>
        <cfvo type="max"/>
        <color rgb="FF63BE7B"/>
        <color rgb="FFFFEB84"/>
        <color rgb="FFF8696B"/>
      </colorScale>
    </cfRule>
  </conditionalFormatting>
  <conditionalFormatting sqref="B5:B7">
    <cfRule type="dataBar" priority="11">
      <dataBar>
        <cfvo type="min"/>
        <cfvo type="max"/>
        <color rgb="FF63C384"/>
      </dataBar>
      <extLst>
        <ext xmlns:x14="http://schemas.microsoft.com/office/spreadsheetml/2009/9/main" uri="{B025F937-C7B1-47D3-B67F-A62EFF666E3E}">
          <x14:id>{AA4E135B-5278-48E3-9D63-9D9BF6686D6E}</x14:id>
        </ext>
      </extLst>
    </cfRule>
  </conditionalFormatting>
  <conditionalFormatting sqref="C5:C7">
    <cfRule type="dataBar" priority="10">
      <dataBar>
        <cfvo type="min"/>
        <cfvo type="max"/>
        <color rgb="FF63C384"/>
      </dataBar>
      <extLst>
        <ext xmlns:x14="http://schemas.microsoft.com/office/spreadsheetml/2009/9/main" uri="{B025F937-C7B1-47D3-B67F-A62EFF666E3E}">
          <x14:id>{DCDCEA53-98FE-4F11-8866-6F5B38D87AC2}</x14:id>
        </ext>
      </extLst>
    </cfRule>
  </conditionalFormatting>
  <conditionalFormatting sqref="D5:D7">
    <cfRule type="dataBar" priority="9">
      <dataBar>
        <cfvo type="min"/>
        <cfvo type="max"/>
        <color rgb="FF63C384"/>
      </dataBar>
      <extLst>
        <ext xmlns:x14="http://schemas.microsoft.com/office/spreadsheetml/2009/9/main" uri="{B025F937-C7B1-47D3-B67F-A62EFF666E3E}">
          <x14:id>{1FDCF16E-80BD-437C-BE3C-4F3C08095B90}</x14:id>
        </ext>
      </extLst>
    </cfRule>
  </conditionalFormatting>
  <conditionalFormatting sqref="E5:E7">
    <cfRule type="dataBar" priority="8">
      <dataBar>
        <cfvo type="min"/>
        <cfvo type="max"/>
        <color rgb="FF63C384"/>
      </dataBar>
      <extLst>
        <ext xmlns:x14="http://schemas.microsoft.com/office/spreadsheetml/2009/9/main" uri="{B025F937-C7B1-47D3-B67F-A62EFF666E3E}">
          <x14:id>{275F5D88-43C3-4E5D-8547-42CC880D3876}</x14:id>
        </ext>
      </extLst>
    </cfRule>
  </conditionalFormatting>
  <conditionalFormatting sqref="F5:F7">
    <cfRule type="dataBar" priority="7">
      <dataBar>
        <cfvo type="min"/>
        <cfvo type="max"/>
        <color rgb="FF63C384"/>
      </dataBar>
      <extLst>
        <ext xmlns:x14="http://schemas.microsoft.com/office/spreadsheetml/2009/9/main" uri="{B025F937-C7B1-47D3-B67F-A62EFF666E3E}">
          <x14:id>{01263BFF-332A-43A6-89E8-15FDED2847FD}</x14:id>
        </ext>
      </extLst>
    </cfRule>
  </conditionalFormatting>
  <conditionalFormatting sqref="G5:G7">
    <cfRule type="dataBar" priority="6">
      <dataBar>
        <cfvo type="min"/>
        <cfvo type="max"/>
        <color rgb="FF63C384"/>
      </dataBar>
      <extLst>
        <ext xmlns:x14="http://schemas.microsoft.com/office/spreadsheetml/2009/9/main" uri="{B025F937-C7B1-47D3-B67F-A62EFF666E3E}">
          <x14:id>{0AB134C8-FF35-4FE3-A8E1-B7756711584E}</x14:id>
        </ext>
      </extLst>
    </cfRule>
  </conditionalFormatting>
  <conditionalFormatting sqref="H5:H7">
    <cfRule type="dataBar" priority="5">
      <dataBar>
        <cfvo type="min"/>
        <cfvo type="max"/>
        <color rgb="FF63C384"/>
      </dataBar>
      <extLst>
        <ext xmlns:x14="http://schemas.microsoft.com/office/spreadsheetml/2009/9/main" uri="{B025F937-C7B1-47D3-B67F-A62EFF666E3E}">
          <x14:id>{70A6387D-6676-4E38-8DF5-15F0337D51DE}</x14:id>
        </ext>
      </extLst>
    </cfRule>
  </conditionalFormatting>
  <conditionalFormatting sqref="I5:I7">
    <cfRule type="dataBar" priority="4">
      <dataBar>
        <cfvo type="min"/>
        <cfvo type="max"/>
        <color rgb="FF63C384"/>
      </dataBar>
      <extLst>
        <ext xmlns:x14="http://schemas.microsoft.com/office/spreadsheetml/2009/9/main" uri="{B025F937-C7B1-47D3-B67F-A62EFF666E3E}">
          <x14:id>{AC3CC965-1DC3-447E-9944-B5E8C0D92E48}</x14:id>
        </ext>
      </extLst>
    </cfRule>
  </conditionalFormatting>
  <conditionalFormatting sqref="A3:XFD3">
    <cfRule type="cellIs" dxfId="6" priority="3" operator="greaterThanOrEqual">
      <formula>4</formula>
    </cfRule>
  </conditionalFormatting>
  <conditionalFormatting sqref="J5:J7">
    <cfRule type="dataBar" priority="2">
      <dataBar>
        <cfvo type="min"/>
        <cfvo type="max"/>
        <color rgb="FF63C384"/>
      </dataBar>
      <extLst>
        <ext xmlns:x14="http://schemas.microsoft.com/office/spreadsheetml/2009/9/main" uri="{B025F937-C7B1-47D3-B67F-A62EFF666E3E}">
          <x14:id>{6477D6B3-72E8-40D1-8C25-2B601560733E}</x14:id>
        </ext>
      </extLst>
    </cfRule>
  </conditionalFormatting>
  <conditionalFormatting sqref="A3:XFD3">
    <cfRule type="dataBar" priority="34">
      <dataBar>
        <cfvo type="min"/>
        <cfvo type="max"/>
        <color rgb="FF63C384"/>
      </dataBar>
      <extLst>
        <ext xmlns:x14="http://schemas.microsoft.com/office/spreadsheetml/2009/9/main" uri="{B025F937-C7B1-47D3-B67F-A62EFF666E3E}">
          <x14:id>{E9911E49-D606-429B-88F8-1BB56A35BFF9}</x14:id>
        </ext>
      </extLst>
    </cfRule>
  </conditionalFormatting>
  <pageMargins left="0.7" right="0.7" top="0.75" bottom="0.75" header="0.3" footer="0.3"/>
  <pageSetup orientation="portrait" horizontalDpi="300" verticalDpi="300" r:id="rId1"/>
  <extLst>
    <ext xmlns:x14="http://schemas.microsoft.com/office/spreadsheetml/2009/9/main" uri="{78C0D931-6437-407d-A8EE-F0AAD7539E65}">
      <x14:conditionalFormattings>
        <x14:conditionalFormatting xmlns:xm="http://schemas.microsoft.com/office/excel/2006/main">
          <x14:cfRule type="dataBar" id="{AA4E135B-5278-48E3-9D63-9D9BF6686D6E}">
            <x14:dataBar minLength="0" maxLength="100" border="1" negativeBarBorderColorSameAsPositive="0">
              <x14:cfvo type="autoMin"/>
              <x14:cfvo type="autoMax"/>
              <x14:borderColor rgb="FF63C384"/>
              <x14:negativeFillColor rgb="FFFF0000"/>
              <x14:negativeBorderColor rgb="FFFF0000"/>
              <x14:axisColor rgb="FF000000"/>
            </x14:dataBar>
          </x14:cfRule>
          <xm:sqref>B5:B7</xm:sqref>
        </x14:conditionalFormatting>
        <x14:conditionalFormatting xmlns:xm="http://schemas.microsoft.com/office/excel/2006/main">
          <x14:cfRule type="dataBar" id="{DCDCEA53-98FE-4F11-8866-6F5B38D87AC2}">
            <x14:dataBar minLength="0" maxLength="100" border="1" negativeBarBorderColorSameAsPositive="0">
              <x14:cfvo type="autoMin"/>
              <x14:cfvo type="autoMax"/>
              <x14:borderColor rgb="FF63C384"/>
              <x14:negativeFillColor rgb="FFFF0000"/>
              <x14:negativeBorderColor rgb="FFFF0000"/>
              <x14:axisColor rgb="FF000000"/>
            </x14:dataBar>
          </x14:cfRule>
          <xm:sqref>C5:C7</xm:sqref>
        </x14:conditionalFormatting>
        <x14:conditionalFormatting xmlns:xm="http://schemas.microsoft.com/office/excel/2006/main">
          <x14:cfRule type="dataBar" id="{1FDCF16E-80BD-437C-BE3C-4F3C08095B90}">
            <x14:dataBar minLength="0" maxLength="100" border="1" negativeBarBorderColorSameAsPositive="0">
              <x14:cfvo type="autoMin"/>
              <x14:cfvo type="autoMax"/>
              <x14:borderColor rgb="FF63C384"/>
              <x14:negativeFillColor rgb="FFFF0000"/>
              <x14:negativeBorderColor rgb="FFFF0000"/>
              <x14:axisColor rgb="FF000000"/>
            </x14:dataBar>
          </x14:cfRule>
          <xm:sqref>D5:D7</xm:sqref>
        </x14:conditionalFormatting>
        <x14:conditionalFormatting xmlns:xm="http://schemas.microsoft.com/office/excel/2006/main">
          <x14:cfRule type="dataBar" id="{275F5D88-43C3-4E5D-8547-42CC880D3876}">
            <x14:dataBar minLength="0" maxLength="100" border="1" negativeBarBorderColorSameAsPositive="0">
              <x14:cfvo type="autoMin"/>
              <x14:cfvo type="autoMax"/>
              <x14:borderColor rgb="FF63C384"/>
              <x14:negativeFillColor rgb="FFFF0000"/>
              <x14:negativeBorderColor rgb="FFFF0000"/>
              <x14:axisColor rgb="FF000000"/>
            </x14:dataBar>
          </x14:cfRule>
          <xm:sqref>E5:E7</xm:sqref>
        </x14:conditionalFormatting>
        <x14:conditionalFormatting xmlns:xm="http://schemas.microsoft.com/office/excel/2006/main">
          <x14:cfRule type="dataBar" id="{01263BFF-332A-43A6-89E8-15FDED2847FD}">
            <x14:dataBar minLength="0" maxLength="100" border="1" negativeBarBorderColorSameAsPositive="0">
              <x14:cfvo type="autoMin"/>
              <x14:cfvo type="autoMax"/>
              <x14:borderColor rgb="FF63C384"/>
              <x14:negativeFillColor rgb="FFFF0000"/>
              <x14:negativeBorderColor rgb="FFFF0000"/>
              <x14:axisColor rgb="FF000000"/>
            </x14:dataBar>
          </x14:cfRule>
          <xm:sqref>F5:F7</xm:sqref>
        </x14:conditionalFormatting>
        <x14:conditionalFormatting xmlns:xm="http://schemas.microsoft.com/office/excel/2006/main">
          <x14:cfRule type="dataBar" id="{0AB134C8-FF35-4FE3-A8E1-B7756711584E}">
            <x14:dataBar minLength="0" maxLength="100" border="1" negativeBarBorderColorSameAsPositive="0">
              <x14:cfvo type="autoMin"/>
              <x14:cfvo type="autoMax"/>
              <x14:borderColor rgb="FF63C384"/>
              <x14:negativeFillColor rgb="FFFF0000"/>
              <x14:negativeBorderColor rgb="FFFF0000"/>
              <x14:axisColor rgb="FF000000"/>
            </x14:dataBar>
          </x14:cfRule>
          <xm:sqref>G5:G7</xm:sqref>
        </x14:conditionalFormatting>
        <x14:conditionalFormatting xmlns:xm="http://schemas.microsoft.com/office/excel/2006/main">
          <x14:cfRule type="dataBar" id="{70A6387D-6676-4E38-8DF5-15F0337D51DE}">
            <x14:dataBar minLength="0" maxLength="100" border="1" negativeBarBorderColorSameAsPositive="0">
              <x14:cfvo type="autoMin"/>
              <x14:cfvo type="autoMax"/>
              <x14:borderColor rgb="FF63C384"/>
              <x14:negativeFillColor rgb="FFFF0000"/>
              <x14:negativeBorderColor rgb="FFFF0000"/>
              <x14:axisColor rgb="FF000000"/>
            </x14:dataBar>
          </x14:cfRule>
          <xm:sqref>H5:H7</xm:sqref>
        </x14:conditionalFormatting>
        <x14:conditionalFormatting xmlns:xm="http://schemas.microsoft.com/office/excel/2006/main">
          <x14:cfRule type="dataBar" id="{AC3CC965-1DC3-447E-9944-B5E8C0D92E48}">
            <x14:dataBar minLength="0" maxLength="100" border="1" negativeBarBorderColorSameAsPositive="0">
              <x14:cfvo type="autoMin"/>
              <x14:cfvo type="autoMax"/>
              <x14:borderColor rgb="FF63C384"/>
              <x14:negativeFillColor rgb="FFFF0000"/>
              <x14:negativeBorderColor rgb="FFFF0000"/>
              <x14:axisColor rgb="FF000000"/>
            </x14:dataBar>
          </x14:cfRule>
          <xm:sqref>I5:I7</xm:sqref>
        </x14:conditionalFormatting>
        <x14:conditionalFormatting xmlns:xm="http://schemas.microsoft.com/office/excel/2006/main">
          <x14:cfRule type="dataBar" id="{6477D6B3-72E8-40D1-8C25-2B601560733E}">
            <x14:dataBar minLength="0" maxLength="100" border="1" negativeBarBorderColorSameAsPositive="0">
              <x14:cfvo type="autoMin"/>
              <x14:cfvo type="autoMax"/>
              <x14:borderColor rgb="FF63C384"/>
              <x14:negativeFillColor rgb="FFFF0000"/>
              <x14:negativeBorderColor rgb="FFFF0000"/>
              <x14:axisColor rgb="FF000000"/>
            </x14:dataBar>
          </x14:cfRule>
          <xm:sqref>J5:J7</xm:sqref>
        </x14:conditionalFormatting>
        <x14:conditionalFormatting xmlns:xm="http://schemas.microsoft.com/office/excel/2006/main">
          <x14:cfRule type="dataBar" id="{E9911E49-D606-429B-88F8-1BB56A35BFF9}">
            <x14:dataBar minLength="0" maxLength="100" gradient="0">
              <x14:cfvo type="autoMin"/>
              <x14:cfvo type="autoMax"/>
              <x14:negativeFillColor rgb="FFFF0000"/>
              <x14:axisColor rgb="FF000000"/>
            </x14:dataBar>
          </x14:cfRule>
          <xm:sqref>A3:XFD3</xm:sqref>
        </x14:conditionalFormatting>
        <x14:conditionalFormatting xmlns:xm="http://schemas.microsoft.com/office/excel/2006/main">
          <x14:cfRule type="iconSet" priority="36" id="{ECE87D5F-6DEF-4693-B3AD-030075E41096}">
            <x14:iconSet iconSet="3Stars">
              <x14:cfvo type="percent">
                <xm:f>0</xm:f>
              </x14:cfvo>
              <x14:cfvo type="percent">
                <xm:f>33</xm:f>
              </x14:cfvo>
              <x14:cfvo type="percent">
                <xm:f>67</xm:f>
              </x14:cfvo>
            </x14:iconSet>
          </x14:cfRule>
          <xm:sqref>A3:XFD3</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BDE40-7FD7-4C28-8A0A-F0999991BC2E}">
  <dimension ref="A1:M28"/>
  <sheetViews>
    <sheetView zoomScaleNormal="100" workbookViewId="0">
      <pane ySplit="2" topLeftCell="A3" activePane="bottomLeft" state="frozen"/>
      <selection pane="bottomLeft" activeCell="G2" sqref="G2"/>
    </sheetView>
  </sheetViews>
  <sheetFormatPr defaultRowHeight="15" customHeight="1" x14ac:dyDescent="0.3"/>
  <cols>
    <col min="1" max="1" width="27" style="3" customWidth="1"/>
    <col min="2" max="13" width="11.6640625" style="1" customWidth="1"/>
  </cols>
  <sheetData>
    <row r="1" spans="1:13" ht="14.4" x14ac:dyDescent="0.3">
      <c r="B1" s="121" t="s">
        <v>15</v>
      </c>
      <c r="C1" s="122"/>
      <c r="D1" s="122"/>
      <c r="E1" s="122"/>
      <c r="F1" s="122"/>
      <c r="G1" s="122"/>
      <c r="H1" s="122"/>
      <c r="I1" s="122"/>
      <c r="J1" s="122"/>
      <c r="K1" s="122"/>
      <c r="L1" s="36"/>
      <c r="M1"/>
    </row>
    <row r="2" spans="1:13" s="4" customFormat="1" ht="28.8" x14ac:dyDescent="0.3">
      <c r="A2" s="6"/>
      <c r="B2" s="37" t="s">
        <v>16</v>
      </c>
      <c r="C2" s="30" t="s">
        <v>17</v>
      </c>
      <c r="D2" s="30" t="s">
        <v>18</v>
      </c>
      <c r="E2" s="30" t="s">
        <v>19</v>
      </c>
      <c r="F2" s="30" t="s">
        <v>20</v>
      </c>
      <c r="G2" s="30" t="s">
        <v>21</v>
      </c>
      <c r="H2" s="30" t="s">
        <v>22</v>
      </c>
      <c r="I2" s="30" t="s">
        <v>23</v>
      </c>
      <c r="J2" s="30" t="s">
        <v>24</v>
      </c>
      <c r="K2" s="30" t="s">
        <v>25</v>
      </c>
      <c r="L2" s="40" t="s">
        <v>26</v>
      </c>
      <c r="M2" s="30"/>
    </row>
    <row r="3" spans="1:13" ht="14.4" x14ac:dyDescent="0.3">
      <c r="A3" s="15" t="s">
        <v>10</v>
      </c>
      <c r="B3" s="7">
        <f>SUMPRODUCT('Raw Materials'!3:3,'Raw Materials'!10:10)</f>
        <v>1</v>
      </c>
      <c r="C3" s="21">
        <f>SUMPRODUCT('Raw Materials'!3:3,'Raw Materials'!11:11)</f>
        <v>1</v>
      </c>
      <c r="D3" s="21">
        <f>SUMPRODUCT('Raw Materials'!3:3,'Raw Materials'!12:12)</f>
        <v>5</v>
      </c>
      <c r="E3" s="21">
        <f>SUMPRODUCT('Raw Materials'!3:3,'Raw Materials'!13:13)</f>
        <v>5</v>
      </c>
      <c r="F3" s="21">
        <f>SUMPRODUCT('Raw Materials'!3:3,'Raw Materials'!14:14)</f>
        <v>1</v>
      </c>
      <c r="G3" s="21">
        <f>SUMPRODUCT('Raw Materials'!3:3,'Raw Materials'!15:15)</f>
        <v>20</v>
      </c>
      <c r="H3" s="21">
        <f>SUMPRODUCT('Raw Materials'!3:3,'Raw Materials'!16:16)</f>
        <v>32</v>
      </c>
      <c r="I3" s="21">
        <f>SUMPRODUCT('Raw Materials'!3:3,'Raw Materials'!17:17)</f>
        <v>40</v>
      </c>
      <c r="J3" s="21">
        <f>SUMPRODUCT('Raw Materials'!3:3,'Raw Materials'!18:18)</f>
        <v>40</v>
      </c>
      <c r="K3" s="21">
        <f>SUMPRODUCT('Raw Materials'!3:3,'Raw Materials'!19:19)</f>
        <v>50</v>
      </c>
      <c r="L3" s="9">
        <f>SUMPRODUCT('Raw Materials'!3:3,'Raw Materials'!20:20)</f>
        <v>20</v>
      </c>
    </row>
    <row r="4" spans="1:13" ht="14.4" x14ac:dyDescent="0.3">
      <c r="A4" s="16" t="s">
        <v>11</v>
      </c>
      <c r="B4" s="10">
        <v>1</v>
      </c>
      <c r="C4" s="1">
        <v>1</v>
      </c>
      <c r="D4" s="1">
        <v>1</v>
      </c>
      <c r="E4" s="1">
        <v>1</v>
      </c>
      <c r="F4" s="1">
        <v>1</v>
      </c>
      <c r="G4" s="1">
        <v>20</v>
      </c>
      <c r="H4" s="1">
        <v>10</v>
      </c>
      <c r="I4" s="1">
        <v>15</v>
      </c>
      <c r="J4" s="1">
        <v>5</v>
      </c>
      <c r="K4" s="1">
        <v>5</v>
      </c>
      <c r="L4" s="11">
        <v>6</v>
      </c>
    </row>
    <row r="5" spans="1:13" ht="14.4" x14ac:dyDescent="0.3">
      <c r="A5" s="16" t="s">
        <v>12</v>
      </c>
      <c r="B5" s="10">
        <f t="shared" ref="B5:L5" si="0">B$4/1+B$3</f>
        <v>2</v>
      </c>
      <c r="C5" s="10">
        <f t="shared" si="0"/>
        <v>2</v>
      </c>
      <c r="D5" s="1">
        <f t="shared" si="0"/>
        <v>6</v>
      </c>
      <c r="E5" s="1">
        <f t="shared" si="0"/>
        <v>6</v>
      </c>
      <c r="F5" s="1">
        <f t="shared" si="0"/>
        <v>2</v>
      </c>
      <c r="G5" s="1">
        <f t="shared" si="0"/>
        <v>40</v>
      </c>
      <c r="H5" s="1">
        <f t="shared" si="0"/>
        <v>42</v>
      </c>
      <c r="I5" s="1">
        <f t="shared" si="0"/>
        <v>55</v>
      </c>
      <c r="J5" s="1">
        <f t="shared" si="0"/>
        <v>45</v>
      </c>
      <c r="K5" s="1">
        <f t="shared" si="0"/>
        <v>55</v>
      </c>
      <c r="L5" s="11">
        <f t="shared" si="0"/>
        <v>26</v>
      </c>
    </row>
    <row r="6" spans="1:13" ht="14.4" x14ac:dyDescent="0.3">
      <c r="A6" s="16" t="s">
        <v>13</v>
      </c>
      <c r="B6" s="10">
        <f t="shared" ref="B6:L6" si="1">B$4/10+B$3</f>
        <v>1.1000000000000001</v>
      </c>
      <c r="C6" s="10">
        <f t="shared" si="1"/>
        <v>1.1000000000000001</v>
      </c>
      <c r="D6" s="1">
        <f t="shared" si="1"/>
        <v>5.0999999999999996</v>
      </c>
      <c r="E6" s="1">
        <f t="shared" si="1"/>
        <v>5.0999999999999996</v>
      </c>
      <c r="F6" s="1">
        <f t="shared" si="1"/>
        <v>1.1000000000000001</v>
      </c>
      <c r="G6" s="1">
        <f t="shared" si="1"/>
        <v>22</v>
      </c>
      <c r="H6" s="1">
        <f t="shared" si="1"/>
        <v>33</v>
      </c>
      <c r="I6" s="1">
        <f t="shared" si="1"/>
        <v>41.5</v>
      </c>
      <c r="J6" s="1">
        <f t="shared" si="1"/>
        <v>40.5</v>
      </c>
      <c r="K6" s="1">
        <f t="shared" si="1"/>
        <v>50.5</v>
      </c>
      <c r="L6" s="11">
        <f t="shared" si="1"/>
        <v>20.6</v>
      </c>
    </row>
    <row r="7" spans="1:13" ht="14.4" x14ac:dyDescent="0.3">
      <c r="A7" s="17" t="s">
        <v>14</v>
      </c>
      <c r="B7" s="12">
        <f t="shared" ref="B7:L7" si="2">B$4/100+B$3</f>
        <v>1.01</v>
      </c>
      <c r="C7" s="12">
        <f t="shared" si="2"/>
        <v>1.01</v>
      </c>
      <c r="D7" s="13">
        <f t="shared" si="2"/>
        <v>5.01</v>
      </c>
      <c r="E7" s="13">
        <f t="shared" si="2"/>
        <v>5.01</v>
      </c>
      <c r="F7" s="13">
        <f t="shared" si="2"/>
        <v>1.01</v>
      </c>
      <c r="G7" s="13">
        <f t="shared" si="2"/>
        <v>20.2</v>
      </c>
      <c r="H7" s="13">
        <f t="shared" si="2"/>
        <v>32.1</v>
      </c>
      <c r="I7" s="13">
        <f t="shared" si="2"/>
        <v>40.15</v>
      </c>
      <c r="J7" s="13">
        <f t="shared" si="2"/>
        <v>40.049999999999997</v>
      </c>
      <c r="K7" s="13">
        <f t="shared" si="2"/>
        <v>50.05</v>
      </c>
      <c r="L7" s="14">
        <f t="shared" si="2"/>
        <v>20.059999999999999</v>
      </c>
    </row>
    <row r="8" spans="1:13" ht="14.4" x14ac:dyDescent="0.3"/>
    <row r="9" spans="1:13" ht="14.4" x14ac:dyDescent="0.3">
      <c r="A9" s="95" t="s">
        <v>27</v>
      </c>
      <c r="B9" s="96"/>
      <c r="C9" s="96"/>
      <c r="D9" s="96"/>
      <c r="E9" s="96"/>
      <c r="F9" s="96"/>
      <c r="G9" s="96"/>
      <c r="H9" s="96"/>
      <c r="I9" s="96"/>
      <c r="J9" s="96"/>
      <c r="K9" s="96"/>
      <c r="L9" s="97"/>
      <c r="M9"/>
    </row>
    <row r="10" spans="1:13" ht="14.4" x14ac:dyDescent="0.3">
      <c r="A10" s="15" t="str">
        <f>Parts!B2</f>
        <v>Cooked rice</v>
      </c>
      <c r="B10" s="7">
        <v>5</v>
      </c>
      <c r="C10" s="21"/>
      <c r="D10" s="21"/>
      <c r="E10" s="21"/>
      <c r="F10" s="21"/>
      <c r="G10" s="21"/>
      <c r="H10" s="21"/>
      <c r="I10" s="21"/>
      <c r="J10" s="21"/>
      <c r="K10" s="21"/>
      <c r="L10" s="9"/>
    </row>
    <row r="11" spans="1:13" ht="14.4" x14ac:dyDescent="0.3">
      <c r="A11" s="16" t="str">
        <f>Parts!C2</f>
        <v>Fry Batter</v>
      </c>
      <c r="B11" s="10"/>
      <c r="C11" s="1">
        <v>2</v>
      </c>
      <c r="E11" s="1">
        <v>3</v>
      </c>
      <c r="L11" s="11"/>
    </row>
    <row r="12" spans="1:13" ht="14.4" x14ac:dyDescent="0.3">
      <c r="A12" s="16" t="str">
        <f>Parts!D2</f>
        <v>Tempura Batter</v>
      </c>
      <c r="B12" s="10"/>
      <c r="C12" s="1">
        <v>4</v>
      </c>
      <c r="E12" s="1">
        <v>1</v>
      </c>
      <c r="L12" s="11"/>
    </row>
    <row r="13" spans="1:13" ht="14.4" x14ac:dyDescent="0.3">
      <c r="A13" s="16" t="str">
        <f>Parts!E2</f>
        <v>Seasonned seaweed</v>
      </c>
      <c r="B13" s="10"/>
      <c r="D13" s="1">
        <v>2</v>
      </c>
      <c r="L13" s="11"/>
    </row>
    <row r="14" spans="1:13" ht="14.4" x14ac:dyDescent="0.3">
      <c r="A14" s="16" t="str">
        <f>Parts!F2</f>
        <v>Tamagoyaki (Cooked egg)</v>
      </c>
      <c r="B14" s="10"/>
      <c r="E14" s="1">
        <v>2</v>
      </c>
      <c r="L14" s="11"/>
    </row>
    <row r="15" spans="1:13" ht="14.4" x14ac:dyDescent="0.3">
      <c r="A15" s="16" t="str">
        <f>Parts!G2</f>
        <v>Thin cut cucumber</v>
      </c>
      <c r="B15" s="10"/>
      <c r="F15" s="1">
        <v>2</v>
      </c>
      <c r="L15" s="11"/>
    </row>
    <row r="16" spans="1:13" ht="14.4" x14ac:dyDescent="0.3">
      <c r="A16" s="16" t="str">
        <f>Parts!H2</f>
        <v>Long cut cucumber</v>
      </c>
      <c r="B16" s="10"/>
      <c r="F16" s="1">
        <v>2</v>
      </c>
      <c r="L16" s="11"/>
    </row>
    <row r="17" spans="1:12" ht="14.4" x14ac:dyDescent="0.3">
      <c r="A17" s="16" t="str">
        <f>Parts!I2</f>
        <v>Diced tuna</v>
      </c>
      <c r="B17" s="10"/>
      <c r="G17" s="1">
        <v>2</v>
      </c>
      <c r="L17" s="11"/>
    </row>
    <row r="18" spans="1:12" ht="14.4" x14ac:dyDescent="0.3">
      <c r="A18" s="16" t="str">
        <f>Parts!J2</f>
        <v>Long cut tuna</v>
      </c>
      <c r="B18" s="10"/>
      <c r="G18" s="1">
        <v>2</v>
      </c>
      <c r="L18" s="11"/>
    </row>
    <row r="19" spans="1:12" ht="14.4" x14ac:dyDescent="0.3">
      <c r="A19" s="16" t="str">
        <f>Parts!K2</f>
        <v>Tuna sashimi</v>
      </c>
      <c r="B19" s="10"/>
      <c r="G19" s="1">
        <v>2</v>
      </c>
      <c r="L19" s="11"/>
    </row>
    <row r="20" spans="1:12" ht="14.4" x14ac:dyDescent="0.3">
      <c r="A20" s="16" t="str">
        <f>Parts!L2</f>
        <v>Diced salmon</v>
      </c>
      <c r="B20" s="10"/>
      <c r="H20" s="1">
        <v>2</v>
      </c>
      <c r="L20" s="11"/>
    </row>
    <row r="21" spans="1:12" ht="14.4" x14ac:dyDescent="0.3">
      <c r="A21" s="16" t="str">
        <f>Parts!M2</f>
        <v>Long cut salmon</v>
      </c>
      <c r="B21" s="10"/>
      <c r="H21" s="1">
        <v>2</v>
      </c>
      <c r="L21" s="11"/>
    </row>
    <row r="22" spans="1:12" ht="14.4" x14ac:dyDescent="0.3">
      <c r="A22" s="16" t="str">
        <f>Parts!N2</f>
        <v>Salmon sashimi</v>
      </c>
      <c r="B22" s="10"/>
      <c r="H22" s="1">
        <v>2</v>
      </c>
      <c r="L22" s="11"/>
    </row>
    <row r="23" spans="1:12" ht="14.4" x14ac:dyDescent="0.3">
      <c r="A23" s="16" t="str">
        <f>Parts!O2</f>
        <v>Washed salmon roe</v>
      </c>
      <c r="B23" s="10"/>
      <c r="I23" s="1">
        <v>2</v>
      </c>
      <c r="L23" s="11"/>
    </row>
    <row r="24" spans="1:12" ht="14.4" x14ac:dyDescent="0.3">
      <c r="A24" s="16" t="str">
        <f>Parts!P2</f>
        <v>Flatfish sashimi</v>
      </c>
      <c r="B24" s="10"/>
      <c r="J24" s="1">
        <v>2</v>
      </c>
      <c r="L24" s="11"/>
    </row>
    <row r="25" spans="1:12" ht="14.4" x14ac:dyDescent="0.3">
      <c r="A25" s="16" t="str">
        <f>Parts!Q2</f>
        <v>Engawa
(Flatfish fin)</v>
      </c>
      <c r="B25" s="10"/>
      <c r="J25" s="1">
        <v>3</v>
      </c>
      <c r="L25" s="11"/>
    </row>
    <row r="26" spans="1:12" ht="14.4" x14ac:dyDescent="0.3">
      <c r="A26" s="16" t="str">
        <f>Parts!R2</f>
        <v>Cooked eel</v>
      </c>
      <c r="B26" s="10"/>
      <c r="K26" s="1">
        <v>2</v>
      </c>
      <c r="L26" s="11"/>
    </row>
    <row r="27" spans="1:12" ht="15" customHeight="1" x14ac:dyDescent="0.3">
      <c r="A27" s="16" t="str">
        <f>Parts!S2</f>
        <v>Butterfly Shrimp</v>
      </c>
      <c r="B27" s="10"/>
      <c r="L27" s="11">
        <v>2</v>
      </c>
    </row>
    <row r="28" spans="1:12" ht="15" customHeight="1" x14ac:dyDescent="0.3">
      <c r="A28" s="17" t="str">
        <f>Parts!T2</f>
        <v>Long Shrimp</v>
      </c>
      <c r="B28" s="12"/>
      <c r="C28" s="13"/>
      <c r="D28" s="13"/>
      <c r="E28" s="13"/>
      <c r="F28" s="13"/>
      <c r="G28" s="13"/>
      <c r="H28" s="13"/>
      <c r="I28" s="13"/>
      <c r="J28" s="13"/>
      <c r="K28" s="13"/>
      <c r="L28" s="14">
        <v>2</v>
      </c>
    </row>
  </sheetData>
  <mergeCells count="1">
    <mergeCell ref="B1:K1"/>
  </mergeCells>
  <conditionalFormatting sqref="A3:XFD3">
    <cfRule type="dataBar" priority="22">
      <dataBar>
        <cfvo type="min"/>
        <cfvo type="max"/>
        <color rgb="FF008AEF"/>
      </dataBar>
      <extLst>
        <ext xmlns:x14="http://schemas.microsoft.com/office/spreadsheetml/2009/9/main" uri="{B025F937-C7B1-47D3-B67F-A62EFF666E3E}">
          <x14:id>{BA719046-DED7-42F5-A59D-94176F46CD82}</x14:id>
        </ext>
      </extLst>
    </cfRule>
  </conditionalFormatting>
  <conditionalFormatting sqref="A4:XFD4">
    <cfRule type="dataBar" priority="20">
      <dataBar>
        <cfvo type="min"/>
        <cfvo type="max"/>
        <color rgb="FF638EC6"/>
      </dataBar>
      <extLst>
        <ext xmlns:x14="http://schemas.microsoft.com/office/spreadsheetml/2009/9/main" uri="{B025F937-C7B1-47D3-B67F-A62EFF666E3E}">
          <x14:id>{85E63247-F11D-441C-9280-A356997EAFCC}</x14:id>
        </ext>
      </extLst>
    </cfRule>
  </conditionalFormatting>
  <conditionalFormatting sqref="A10:XFD52">
    <cfRule type="colorScale" priority="19">
      <colorScale>
        <cfvo type="min"/>
        <cfvo type="percentile" val="50"/>
        <cfvo type="max"/>
        <color rgb="FF63BE7B"/>
        <color rgb="FFFFEB84"/>
        <color rgb="FFF8696B"/>
      </colorScale>
    </cfRule>
  </conditionalFormatting>
  <conditionalFormatting sqref="D5:D7">
    <cfRule type="dataBar" priority="17">
      <dataBar>
        <cfvo type="min"/>
        <cfvo type="max"/>
        <color rgb="FF008AEF"/>
      </dataBar>
      <extLst>
        <ext xmlns:x14="http://schemas.microsoft.com/office/spreadsheetml/2009/9/main" uri="{B025F937-C7B1-47D3-B67F-A62EFF666E3E}">
          <x14:id>{C771C2D7-A5E6-443B-A936-BAC118A22B0E}</x14:id>
        </ext>
      </extLst>
    </cfRule>
  </conditionalFormatting>
  <conditionalFormatting sqref="E5:E7">
    <cfRule type="dataBar" priority="16">
      <dataBar>
        <cfvo type="min"/>
        <cfvo type="max"/>
        <color rgb="FF008AEF"/>
      </dataBar>
      <extLst>
        <ext xmlns:x14="http://schemas.microsoft.com/office/spreadsheetml/2009/9/main" uri="{B025F937-C7B1-47D3-B67F-A62EFF666E3E}">
          <x14:id>{71632DE9-4F21-4DC6-999E-D28ABA97080A}</x14:id>
        </ext>
      </extLst>
    </cfRule>
  </conditionalFormatting>
  <conditionalFormatting sqref="F5:F7">
    <cfRule type="dataBar" priority="15">
      <dataBar>
        <cfvo type="min"/>
        <cfvo type="max"/>
        <color rgb="FF008AEF"/>
      </dataBar>
      <extLst>
        <ext xmlns:x14="http://schemas.microsoft.com/office/spreadsheetml/2009/9/main" uri="{B025F937-C7B1-47D3-B67F-A62EFF666E3E}">
          <x14:id>{2D68B768-5E86-4CC3-849B-2F9D7C968D33}</x14:id>
        </ext>
      </extLst>
    </cfRule>
  </conditionalFormatting>
  <conditionalFormatting sqref="G5:G7">
    <cfRule type="dataBar" priority="14">
      <dataBar>
        <cfvo type="min"/>
        <cfvo type="max"/>
        <color rgb="FF008AEF"/>
      </dataBar>
      <extLst>
        <ext xmlns:x14="http://schemas.microsoft.com/office/spreadsheetml/2009/9/main" uri="{B025F937-C7B1-47D3-B67F-A62EFF666E3E}">
          <x14:id>{5EAADE74-B90F-4684-83D2-5797F1F5AA9D}</x14:id>
        </ext>
      </extLst>
    </cfRule>
  </conditionalFormatting>
  <conditionalFormatting sqref="H5:H7">
    <cfRule type="dataBar" priority="13">
      <dataBar>
        <cfvo type="min"/>
        <cfvo type="max"/>
        <color rgb="FF008AEF"/>
      </dataBar>
      <extLst>
        <ext xmlns:x14="http://schemas.microsoft.com/office/spreadsheetml/2009/9/main" uri="{B025F937-C7B1-47D3-B67F-A62EFF666E3E}">
          <x14:id>{9CD57645-A6BE-4930-9669-BF722D77EDC2}</x14:id>
        </ext>
      </extLst>
    </cfRule>
  </conditionalFormatting>
  <conditionalFormatting sqref="I5:I7">
    <cfRule type="dataBar" priority="12">
      <dataBar>
        <cfvo type="min"/>
        <cfvo type="max"/>
        <color rgb="FF008AEF"/>
      </dataBar>
      <extLst>
        <ext xmlns:x14="http://schemas.microsoft.com/office/spreadsheetml/2009/9/main" uri="{B025F937-C7B1-47D3-B67F-A62EFF666E3E}">
          <x14:id>{9054EB29-2742-4693-A0F2-6F6856ED1A39}</x14:id>
        </ext>
      </extLst>
    </cfRule>
  </conditionalFormatting>
  <conditionalFormatting sqref="J5:J7">
    <cfRule type="dataBar" priority="11">
      <dataBar>
        <cfvo type="min"/>
        <cfvo type="max"/>
        <color rgb="FF008AEF"/>
      </dataBar>
      <extLst>
        <ext xmlns:x14="http://schemas.microsoft.com/office/spreadsheetml/2009/9/main" uri="{B025F937-C7B1-47D3-B67F-A62EFF666E3E}">
          <x14:id>{7F8814EE-5F17-456B-8E3B-7BAA81524020}</x14:id>
        </ext>
      </extLst>
    </cfRule>
  </conditionalFormatting>
  <conditionalFormatting sqref="K5:K7">
    <cfRule type="dataBar" priority="10">
      <dataBar>
        <cfvo type="min"/>
        <cfvo type="max"/>
        <color rgb="FF008AEF"/>
      </dataBar>
      <extLst>
        <ext xmlns:x14="http://schemas.microsoft.com/office/spreadsheetml/2009/9/main" uri="{B025F937-C7B1-47D3-B67F-A62EFF666E3E}">
          <x14:id>{3F35FF7A-7237-43B8-B169-680E077E4D62}</x14:id>
        </ext>
      </extLst>
    </cfRule>
  </conditionalFormatting>
  <conditionalFormatting sqref="A3:XFD3">
    <cfRule type="cellIs" dxfId="5" priority="8" operator="greaterThanOrEqual">
      <formula>20</formula>
    </cfRule>
  </conditionalFormatting>
  <conditionalFormatting sqref="A4:XFD4">
    <cfRule type="cellIs" dxfId="4" priority="7" operator="greaterThanOrEqual">
      <formula>10</formula>
    </cfRule>
  </conditionalFormatting>
  <conditionalFormatting sqref="M5:M7">
    <cfRule type="dataBar" priority="5">
      <dataBar>
        <cfvo type="min"/>
        <cfvo type="max"/>
        <color rgb="FF008AEF"/>
      </dataBar>
      <extLst>
        <ext xmlns:x14="http://schemas.microsoft.com/office/spreadsheetml/2009/9/main" uri="{B025F937-C7B1-47D3-B67F-A62EFF666E3E}">
          <x14:id>{4F0DF627-627B-4F2D-B5B2-17B7FD2A879D}</x14:id>
        </ext>
      </extLst>
    </cfRule>
  </conditionalFormatting>
  <conditionalFormatting sqref="B5:B7">
    <cfRule type="dataBar" priority="4">
      <dataBar>
        <cfvo type="min"/>
        <cfvo type="max"/>
        <color rgb="FF008AEF"/>
      </dataBar>
      <extLst>
        <ext xmlns:x14="http://schemas.microsoft.com/office/spreadsheetml/2009/9/main" uri="{B025F937-C7B1-47D3-B67F-A62EFF666E3E}">
          <x14:id>{18DC359A-7FB2-45A7-B93A-30417B1493FE}</x14:id>
        </ext>
      </extLst>
    </cfRule>
  </conditionalFormatting>
  <conditionalFormatting sqref="L5:L7">
    <cfRule type="dataBar" priority="3">
      <dataBar>
        <cfvo type="min"/>
        <cfvo type="max"/>
        <color rgb="FF008AEF"/>
      </dataBar>
      <extLst>
        <ext xmlns:x14="http://schemas.microsoft.com/office/spreadsheetml/2009/9/main" uri="{B025F937-C7B1-47D3-B67F-A62EFF666E3E}">
          <x14:id>{F6CFBC88-4931-4AF1-9DE8-2DD925B56A36}</x14:id>
        </ext>
      </extLst>
    </cfRule>
  </conditionalFormatting>
  <conditionalFormatting sqref="C5:C7">
    <cfRule type="dataBar" priority="2">
      <dataBar>
        <cfvo type="min"/>
        <cfvo type="max"/>
        <color rgb="FF008AEF"/>
      </dataBar>
      <extLst>
        <ext xmlns:x14="http://schemas.microsoft.com/office/spreadsheetml/2009/9/main" uri="{B025F937-C7B1-47D3-B67F-A62EFF666E3E}">
          <x14:id>{BD87C59F-0AF9-4C4D-BF03-B23C8210DAD2}</x14:id>
        </ext>
      </extLst>
    </cfRule>
  </conditionalFormatting>
  <pageMargins left="0.7" right="0.7" top="0.75" bottom="0.75" header="0.3" footer="0.3"/>
  <pageSetup orientation="portrait" horizontalDpi="300" verticalDpi="300" r:id="rId1"/>
  <extLst>
    <ext xmlns:x14="http://schemas.microsoft.com/office/spreadsheetml/2009/9/main" uri="{78C0D931-6437-407d-A8EE-F0AAD7539E65}">
      <x14:conditionalFormattings>
        <x14:conditionalFormatting xmlns:xm="http://schemas.microsoft.com/office/excel/2006/main">
          <x14:cfRule type="dataBar" id="{BA719046-DED7-42F5-A59D-94176F46CD82}">
            <x14:dataBar minLength="0" maxLength="100" gradient="0">
              <x14:cfvo type="autoMin"/>
              <x14:cfvo type="autoMax"/>
              <x14:negativeFillColor rgb="FFFF0000"/>
              <x14:axisColor rgb="FF000000"/>
            </x14:dataBar>
          </x14:cfRule>
          <xm:sqref>A3:XFD3</xm:sqref>
        </x14:conditionalFormatting>
        <x14:conditionalFormatting xmlns:xm="http://schemas.microsoft.com/office/excel/2006/main">
          <x14:cfRule type="dataBar" id="{85E63247-F11D-441C-9280-A356997EAFCC}">
            <x14:dataBar minLength="0" maxLength="100" gradient="0">
              <x14:cfvo type="autoMin"/>
              <x14:cfvo type="autoMax"/>
              <x14:negativeFillColor rgb="FFFF0000"/>
              <x14:axisColor rgb="FF000000"/>
            </x14:dataBar>
          </x14:cfRule>
          <xm:sqref>A4:XFD4</xm:sqref>
        </x14:conditionalFormatting>
        <x14:conditionalFormatting xmlns:xm="http://schemas.microsoft.com/office/excel/2006/main">
          <x14:cfRule type="dataBar" id="{C771C2D7-A5E6-443B-A936-BAC118A22B0E}">
            <x14:dataBar minLength="0" maxLength="100" border="1" negativeBarBorderColorSameAsPositive="0">
              <x14:cfvo type="autoMin"/>
              <x14:cfvo type="autoMax"/>
              <x14:borderColor rgb="FF008AEF"/>
              <x14:negativeFillColor rgb="FFFF0000"/>
              <x14:negativeBorderColor rgb="FFFF0000"/>
              <x14:axisColor rgb="FF000000"/>
            </x14:dataBar>
          </x14:cfRule>
          <xm:sqref>D5:D7</xm:sqref>
        </x14:conditionalFormatting>
        <x14:conditionalFormatting xmlns:xm="http://schemas.microsoft.com/office/excel/2006/main">
          <x14:cfRule type="dataBar" id="{71632DE9-4F21-4DC6-999E-D28ABA97080A}">
            <x14:dataBar minLength="0" maxLength="100" border="1" negativeBarBorderColorSameAsPositive="0">
              <x14:cfvo type="autoMin"/>
              <x14:cfvo type="autoMax"/>
              <x14:borderColor rgb="FF008AEF"/>
              <x14:negativeFillColor rgb="FFFF0000"/>
              <x14:negativeBorderColor rgb="FFFF0000"/>
              <x14:axisColor rgb="FF000000"/>
            </x14:dataBar>
          </x14:cfRule>
          <xm:sqref>E5:E7</xm:sqref>
        </x14:conditionalFormatting>
        <x14:conditionalFormatting xmlns:xm="http://schemas.microsoft.com/office/excel/2006/main">
          <x14:cfRule type="dataBar" id="{2D68B768-5E86-4CC3-849B-2F9D7C968D33}">
            <x14:dataBar minLength="0" maxLength="100" border="1" negativeBarBorderColorSameAsPositive="0">
              <x14:cfvo type="autoMin"/>
              <x14:cfvo type="autoMax"/>
              <x14:borderColor rgb="FF008AEF"/>
              <x14:negativeFillColor rgb="FFFF0000"/>
              <x14:negativeBorderColor rgb="FFFF0000"/>
              <x14:axisColor rgb="FF000000"/>
            </x14:dataBar>
          </x14:cfRule>
          <xm:sqref>F5:F7</xm:sqref>
        </x14:conditionalFormatting>
        <x14:conditionalFormatting xmlns:xm="http://schemas.microsoft.com/office/excel/2006/main">
          <x14:cfRule type="dataBar" id="{5EAADE74-B90F-4684-83D2-5797F1F5AA9D}">
            <x14:dataBar minLength="0" maxLength="100" border="1" negativeBarBorderColorSameAsPositive="0">
              <x14:cfvo type="autoMin"/>
              <x14:cfvo type="autoMax"/>
              <x14:borderColor rgb="FF008AEF"/>
              <x14:negativeFillColor rgb="FFFF0000"/>
              <x14:negativeBorderColor rgb="FFFF0000"/>
              <x14:axisColor rgb="FF000000"/>
            </x14:dataBar>
          </x14:cfRule>
          <xm:sqref>G5:G7</xm:sqref>
        </x14:conditionalFormatting>
        <x14:conditionalFormatting xmlns:xm="http://schemas.microsoft.com/office/excel/2006/main">
          <x14:cfRule type="dataBar" id="{9CD57645-A6BE-4930-9669-BF722D77EDC2}">
            <x14:dataBar minLength="0" maxLength="100" border="1" negativeBarBorderColorSameAsPositive="0">
              <x14:cfvo type="autoMin"/>
              <x14:cfvo type="autoMax"/>
              <x14:borderColor rgb="FF008AEF"/>
              <x14:negativeFillColor rgb="FFFF0000"/>
              <x14:negativeBorderColor rgb="FFFF0000"/>
              <x14:axisColor rgb="FF000000"/>
            </x14:dataBar>
          </x14:cfRule>
          <xm:sqref>H5:H7</xm:sqref>
        </x14:conditionalFormatting>
        <x14:conditionalFormatting xmlns:xm="http://schemas.microsoft.com/office/excel/2006/main">
          <x14:cfRule type="dataBar" id="{9054EB29-2742-4693-A0F2-6F6856ED1A39}">
            <x14:dataBar minLength="0" maxLength="100" border="1" negativeBarBorderColorSameAsPositive="0">
              <x14:cfvo type="autoMin"/>
              <x14:cfvo type="autoMax"/>
              <x14:borderColor rgb="FF008AEF"/>
              <x14:negativeFillColor rgb="FFFF0000"/>
              <x14:negativeBorderColor rgb="FFFF0000"/>
              <x14:axisColor rgb="FF000000"/>
            </x14:dataBar>
          </x14:cfRule>
          <xm:sqref>I5:I7</xm:sqref>
        </x14:conditionalFormatting>
        <x14:conditionalFormatting xmlns:xm="http://schemas.microsoft.com/office/excel/2006/main">
          <x14:cfRule type="dataBar" id="{7F8814EE-5F17-456B-8E3B-7BAA81524020}">
            <x14:dataBar minLength="0" maxLength="100" border="1" negativeBarBorderColorSameAsPositive="0">
              <x14:cfvo type="autoMin"/>
              <x14:cfvo type="autoMax"/>
              <x14:borderColor rgb="FF008AEF"/>
              <x14:negativeFillColor rgb="FFFF0000"/>
              <x14:negativeBorderColor rgb="FFFF0000"/>
              <x14:axisColor rgb="FF000000"/>
            </x14:dataBar>
          </x14:cfRule>
          <xm:sqref>J5:J7</xm:sqref>
        </x14:conditionalFormatting>
        <x14:conditionalFormatting xmlns:xm="http://schemas.microsoft.com/office/excel/2006/main">
          <x14:cfRule type="dataBar" id="{3F35FF7A-7237-43B8-B169-680E077E4D62}">
            <x14:dataBar minLength="0" maxLength="100" border="1" negativeBarBorderColorSameAsPositive="0">
              <x14:cfvo type="autoMin"/>
              <x14:cfvo type="autoMax"/>
              <x14:borderColor rgb="FF008AEF"/>
              <x14:negativeFillColor rgb="FFFF0000"/>
              <x14:negativeBorderColor rgb="FFFF0000"/>
              <x14:axisColor rgb="FF000000"/>
            </x14:dataBar>
          </x14:cfRule>
          <xm:sqref>K5:K7</xm:sqref>
        </x14:conditionalFormatting>
        <x14:conditionalFormatting xmlns:xm="http://schemas.microsoft.com/office/excel/2006/main">
          <x14:cfRule type="dataBar" id="{4F0DF627-627B-4F2D-B5B2-17B7FD2A879D}">
            <x14:dataBar minLength="0" maxLength="100" border="1" negativeBarBorderColorSameAsPositive="0">
              <x14:cfvo type="autoMin"/>
              <x14:cfvo type="autoMax"/>
              <x14:borderColor rgb="FF008AEF"/>
              <x14:negativeFillColor rgb="FFFF0000"/>
              <x14:negativeBorderColor rgb="FFFF0000"/>
              <x14:axisColor rgb="FF000000"/>
            </x14:dataBar>
          </x14:cfRule>
          <xm:sqref>M5:M7</xm:sqref>
        </x14:conditionalFormatting>
        <x14:conditionalFormatting xmlns:xm="http://schemas.microsoft.com/office/excel/2006/main">
          <x14:cfRule type="dataBar" id="{18DC359A-7FB2-45A7-B93A-30417B1493FE}">
            <x14:dataBar minLength="0" maxLength="100" border="1" negativeBarBorderColorSameAsPositive="0">
              <x14:cfvo type="autoMin"/>
              <x14:cfvo type="autoMax"/>
              <x14:borderColor rgb="FF008AEF"/>
              <x14:negativeFillColor rgb="FFFF0000"/>
              <x14:negativeBorderColor rgb="FFFF0000"/>
              <x14:axisColor rgb="FF000000"/>
            </x14:dataBar>
          </x14:cfRule>
          <xm:sqref>B5:B7</xm:sqref>
        </x14:conditionalFormatting>
        <x14:conditionalFormatting xmlns:xm="http://schemas.microsoft.com/office/excel/2006/main">
          <x14:cfRule type="dataBar" id="{F6CFBC88-4931-4AF1-9DE8-2DD925B56A36}">
            <x14:dataBar minLength="0" maxLength="100" border="1" negativeBarBorderColorSameAsPositive="0">
              <x14:cfvo type="autoMin"/>
              <x14:cfvo type="autoMax"/>
              <x14:borderColor rgb="FF008AEF"/>
              <x14:negativeFillColor rgb="FFFF0000"/>
              <x14:negativeBorderColor rgb="FFFF0000"/>
              <x14:axisColor rgb="FF000000"/>
            </x14:dataBar>
          </x14:cfRule>
          <xm:sqref>L5:L7</xm:sqref>
        </x14:conditionalFormatting>
        <x14:conditionalFormatting xmlns:xm="http://schemas.microsoft.com/office/excel/2006/main">
          <x14:cfRule type="dataBar" id="{BD87C59F-0AF9-4C4D-BF03-B23C8210DAD2}">
            <x14:dataBar minLength="0" maxLength="100" border="1" negativeBarBorderColorSameAsPositive="0">
              <x14:cfvo type="autoMin"/>
              <x14:cfvo type="autoMax"/>
              <x14:borderColor rgb="FF008AEF"/>
              <x14:negativeFillColor rgb="FFFF0000"/>
              <x14:negativeBorderColor rgb="FFFF0000"/>
              <x14:axisColor rgb="FF000000"/>
            </x14:dataBar>
          </x14:cfRule>
          <xm:sqref>C5:C7</xm:sqref>
        </x14:conditionalFormatting>
        <x14:conditionalFormatting xmlns:xm="http://schemas.microsoft.com/office/excel/2006/main">
          <x14:cfRule type="iconSet" priority="1" id="{6BACADFC-32D6-4231-B9AE-7D08372E784B}">
            <x14:iconSet iconSet="3Stars">
              <x14:cfvo type="percent">
                <xm:f>0</xm:f>
              </x14:cfvo>
              <x14:cfvo type="percent">
                <xm:f>33</xm:f>
              </x14:cfvo>
              <x14:cfvo type="percent">
                <xm:f>67</xm:f>
              </x14:cfvo>
            </x14:iconSet>
          </x14:cfRule>
          <xm:sqref>A3:XFD3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CC18E-CCA0-4546-8A95-A0AE0A4701D2}">
  <dimension ref="A1:T35"/>
  <sheetViews>
    <sheetView zoomScaleNormal="100" workbookViewId="0">
      <pane ySplit="2" topLeftCell="A3" activePane="bottomLeft" state="frozen"/>
      <selection pane="bottomLeft" activeCell="I5" sqref="I5:T5"/>
    </sheetView>
  </sheetViews>
  <sheetFormatPr defaultRowHeight="15" customHeight="1" x14ac:dyDescent="0.3"/>
  <cols>
    <col min="1" max="1" width="27" style="3" customWidth="1"/>
    <col min="2" max="20" width="11.6640625" style="1" customWidth="1"/>
  </cols>
  <sheetData>
    <row r="1" spans="1:20" ht="14.4" x14ac:dyDescent="0.3">
      <c r="B1" s="121" t="s">
        <v>27</v>
      </c>
      <c r="C1" s="122"/>
      <c r="D1" s="122"/>
      <c r="E1" s="122"/>
      <c r="F1" s="122"/>
      <c r="G1" s="122"/>
      <c r="H1" s="122"/>
      <c r="I1" s="122"/>
      <c r="J1" s="122"/>
      <c r="K1" s="122"/>
      <c r="L1" s="122"/>
      <c r="M1" s="122"/>
      <c r="N1" s="122"/>
      <c r="O1" s="122"/>
      <c r="P1" s="122"/>
      <c r="Q1" s="122"/>
      <c r="R1" s="122"/>
      <c r="S1" s="39"/>
      <c r="T1" s="36"/>
    </row>
    <row r="2" spans="1:20" s="4" customFormat="1" ht="43.2" x14ac:dyDescent="0.3">
      <c r="A2" s="6"/>
      <c r="B2" s="37" t="s">
        <v>28</v>
      </c>
      <c r="C2" s="30" t="s">
        <v>29</v>
      </c>
      <c r="D2" s="30" t="s">
        <v>30</v>
      </c>
      <c r="E2" s="30" t="s">
        <v>31</v>
      </c>
      <c r="F2" s="30" t="s">
        <v>32</v>
      </c>
      <c r="G2" s="30" t="s">
        <v>33</v>
      </c>
      <c r="H2" s="30" t="s">
        <v>34</v>
      </c>
      <c r="I2" s="30" t="s">
        <v>35</v>
      </c>
      <c r="J2" s="30" t="s">
        <v>36</v>
      </c>
      <c r="K2" s="30" t="s">
        <v>37</v>
      </c>
      <c r="L2" s="30" t="s">
        <v>38</v>
      </c>
      <c r="M2" s="30" t="s">
        <v>39</v>
      </c>
      <c r="N2" s="30" t="s">
        <v>40</v>
      </c>
      <c r="O2" s="30" t="s">
        <v>41</v>
      </c>
      <c r="P2" s="30" t="s">
        <v>42</v>
      </c>
      <c r="Q2" s="30" t="s">
        <v>43</v>
      </c>
      <c r="R2" s="30" t="s">
        <v>44</v>
      </c>
      <c r="S2" s="30" t="s">
        <v>45</v>
      </c>
      <c r="T2" s="40" t="s">
        <v>46</v>
      </c>
    </row>
    <row r="3" spans="1:20" ht="14.4" x14ac:dyDescent="0.3">
      <c r="A3" s="15" t="s">
        <v>10</v>
      </c>
      <c r="B3" s="7">
        <f>SUMPRODUCT('Refined Materials'!3:3,'Refined Materials'!10:10)</f>
        <v>5</v>
      </c>
      <c r="C3" s="21">
        <f>SUMPRODUCT('Refined Materials'!3:3,'Refined Materials'!11:11)</f>
        <v>17</v>
      </c>
      <c r="D3" s="21">
        <f>SUMPRODUCT('Refined Materials'!3:3,'Refined Materials'!12:12)</f>
        <v>9</v>
      </c>
      <c r="E3" s="21">
        <f>SUMPRODUCT('Refined Materials'!3:3,'Refined Materials'!13:13)</f>
        <v>10</v>
      </c>
      <c r="F3" s="21">
        <f>SUMPRODUCT('Refined Materials'!3:3,'Refined Materials'!14:14)</f>
        <v>10</v>
      </c>
      <c r="G3" s="21">
        <f>SUMPRODUCT('Refined Materials'!3:3,'Refined Materials'!15:15)</f>
        <v>2</v>
      </c>
      <c r="H3" s="21">
        <f>SUMPRODUCT('Refined Materials'!3:3,'Refined Materials'!16:16)</f>
        <v>2</v>
      </c>
      <c r="I3" s="21">
        <f>SUMPRODUCT('Refined Materials'!3:3,'Refined Materials'!17:17)</f>
        <v>40</v>
      </c>
      <c r="J3" s="21">
        <f>SUMPRODUCT('Refined Materials'!3:3,'Refined Materials'!18:18)</f>
        <v>40</v>
      </c>
      <c r="K3" s="21">
        <f>SUMPRODUCT('Refined Materials'!3:3,'Refined Materials'!19:19)</f>
        <v>40</v>
      </c>
      <c r="L3" s="21">
        <f>SUMPRODUCT('Refined Materials'!3:3,'Refined Materials'!20:20)</f>
        <v>64</v>
      </c>
      <c r="M3" s="21">
        <f>SUMPRODUCT('Refined Materials'!3:3,'Refined Materials'!21:21)</f>
        <v>64</v>
      </c>
      <c r="N3" s="21">
        <f>SUMPRODUCT('Refined Materials'!3:3,'Refined Materials'!22:22)</f>
        <v>64</v>
      </c>
      <c r="O3" s="21">
        <f>SUMPRODUCT('Refined Materials'!3:3,'Refined Materials'!23:23)</f>
        <v>80</v>
      </c>
      <c r="P3" s="21">
        <f>SUMPRODUCT('Refined Materials'!3:3,'Refined Materials'!24:24)</f>
        <v>80</v>
      </c>
      <c r="Q3" s="21">
        <f>SUMPRODUCT('Refined Materials'!3:3,'Refined Materials'!25:25)</f>
        <v>120</v>
      </c>
      <c r="R3" s="21">
        <f>SUMPRODUCT('Refined Materials'!3:3,'Refined Materials'!26:26)</f>
        <v>100</v>
      </c>
      <c r="S3" s="21">
        <f>SUMPRODUCT('Refined Materials'!3:3,'Refined Materials'!27:27)</f>
        <v>40</v>
      </c>
      <c r="T3" s="9">
        <f>SUMPRODUCT('Refined Materials'!3:3,'Refined Materials'!27:27)</f>
        <v>40</v>
      </c>
    </row>
    <row r="4" spans="1:20" ht="14.4" x14ac:dyDescent="0.3">
      <c r="A4" s="16" t="s">
        <v>11</v>
      </c>
      <c r="B4" s="10">
        <v>10</v>
      </c>
      <c r="C4" s="1">
        <v>10</v>
      </c>
      <c r="D4" s="1">
        <v>15</v>
      </c>
      <c r="E4" s="1">
        <v>5</v>
      </c>
      <c r="F4" s="1">
        <v>15</v>
      </c>
      <c r="G4" s="1">
        <v>5</v>
      </c>
      <c r="H4" s="1">
        <v>5</v>
      </c>
      <c r="I4" s="1">
        <v>10</v>
      </c>
      <c r="J4" s="1">
        <v>10</v>
      </c>
      <c r="K4" s="1">
        <v>20</v>
      </c>
      <c r="L4" s="1">
        <v>10</v>
      </c>
      <c r="M4" s="1">
        <v>10</v>
      </c>
      <c r="N4" s="1">
        <v>20</v>
      </c>
      <c r="O4" s="1">
        <v>10</v>
      </c>
      <c r="P4" s="1">
        <v>20</v>
      </c>
      <c r="Q4" s="1">
        <v>30</v>
      </c>
      <c r="R4" s="1">
        <v>40</v>
      </c>
      <c r="S4" s="1">
        <v>20</v>
      </c>
      <c r="T4" s="11">
        <v>30</v>
      </c>
    </row>
    <row r="5" spans="1:20" ht="14.4" x14ac:dyDescent="0.3">
      <c r="A5" s="16" t="s">
        <v>12</v>
      </c>
      <c r="B5" s="10">
        <f t="shared" ref="B5:T5" si="0">B$4/1+B$3</f>
        <v>15</v>
      </c>
      <c r="C5" s="1">
        <f>C$4/1+C$3</f>
        <v>27</v>
      </c>
      <c r="D5" s="1">
        <f>D$4/1+D$3</f>
        <v>24</v>
      </c>
      <c r="E5" s="1">
        <f t="shared" si="0"/>
        <v>15</v>
      </c>
      <c r="F5" s="1">
        <f t="shared" si="0"/>
        <v>25</v>
      </c>
      <c r="G5" s="1">
        <f t="shared" si="0"/>
        <v>7</v>
      </c>
      <c r="H5" s="1">
        <f t="shared" si="0"/>
        <v>7</v>
      </c>
      <c r="I5" s="1">
        <f t="shared" si="0"/>
        <v>50</v>
      </c>
      <c r="J5" s="1">
        <f t="shared" si="0"/>
        <v>50</v>
      </c>
      <c r="K5" s="1">
        <f t="shared" si="0"/>
        <v>60</v>
      </c>
      <c r="L5" s="1">
        <f t="shared" si="0"/>
        <v>74</v>
      </c>
      <c r="M5" s="1">
        <f t="shared" si="0"/>
        <v>74</v>
      </c>
      <c r="N5" s="1">
        <f t="shared" si="0"/>
        <v>84</v>
      </c>
      <c r="O5" s="1">
        <f t="shared" si="0"/>
        <v>90</v>
      </c>
      <c r="P5" s="1">
        <f t="shared" si="0"/>
        <v>100</v>
      </c>
      <c r="Q5" s="1">
        <f t="shared" si="0"/>
        <v>150</v>
      </c>
      <c r="R5" s="1">
        <f t="shared" si="0"/>
        <v>140</v>
      </c>
      <c r="S5" s="1">
        <f t="shared" si="0"/>
        <v>60</v>
      </c>
      <c r="T5" s="11">
        <f t="shared" si="0"/>
        <v>70</v>
      </c>
    </row>
    <row r="6" spans="1:20" ht="14.4" x14ac:dyDescent="0.3">
      <c r="A6" s="16" t="s">
        <v>13</v>
      </c>
      <c r="B6" s="10">
        <f t="shared" ref="B6:T6" si="1">B$4/10+B$3</f>
        <v>6</v>
      </c>
      <c r="C6" s="1">
        <f>C$4/10+C$3</f>
        <v>18</v>
      </c>
      <c r="D6" s="1">
        <f>D$4/10+D$3</f>
        <v>10.5</v>
      </c>
      <c r="E6" s="1">
        <f t="shared" si="1"/>
        <v>10.5</v>
      </c>
      <c r="F6" s="1">
        <f t="shared" si="1"/>
        <v>11.5</v>
      </c>
      <c r="G6" s="1">
        <f t="shared" si="1"/>
        <v>2.5</v>
      </c>
      <c r="H6" s="1">
        <f t="shared" si="1"/>
        <v>2.5</v>
      </c>
      <c r="I6" s="1">
        <f t="shared" si="1"/>
        <v>41</v>
      </c>
      <c r="J6" s="1">
        <f t="shared" si="1"/>
        <v>41</v>
      </c>
      <c r="K6" s="1">
        <f t="shared" si="1"/>
        <v>42</v>
      </c>
      <c r="L6" s="1">
        <f t="shared" si="1"/>
        <v>65</v>
      </c>
      <c r="M6" s="1">
        <f t="shared" si="1"/>
        <v>65</v>
      </c>
      <c r="N6" s="1">
        <f t="shared" si="1"/>
        <v>66</v>
      </c>
      <c r="O6" s="1">
        <f t="shared" si="1"/>
        <v>81</v>
      </c>
      <c r="P6" s="1">
        <f t="shared" si="1"/>
        <v>82</v>
      </c>
      <c r="Q6" s="1">
        <f t="shared" si="1"/>
        <v>123</v>
      </c>
      <c r="R6" s="1">
        <f t="shared" si="1"/>
        <v>104</v>
      </c>
      <c r="S6" s="1">
        <f t="shared" si="1"/>
        <v>42</v>
      </c>
      <c r="T6" s="11">
        <f t="shared" si="1"/>
        <v>43</v>
      </c>
    </row>
    <row r="7" spans="1:20" ht="14.4" x14ac:dyDescent="0.3">
      <c r="A7" s="17" t="s">
        <v>14</v>
      </c>
      <c r="B7" s="12">
        <f t="shared" ref="B7:T7" si="2">B$4/100+B$3</f>
        <v>5.0999999999999996</v>
      </c>
      <c r="C7" s="13">
        <f>C$4/100+C$3</f>
        <v>17.100000000000001</v>
      </c>
      <c r="D7" s="13">
        <f>D$4/100+D$3</f>
        <v>9.15</v>
      </c>
      <c r="E7" s="13">
        <f t="shared" si="2"/>
        <v>10.050000000000001</v>
      </c>
      <c r="F7" s="13">
        <f t="shared" si="2"/>
        <v>10.15</v>
      </c>
      <c r="G7" s="13">
        <f t="shared" si="2"/>
        <v>2.0499999999999998</v>
      </c>
      <c r="H7" s="13">
        <f t="shared" si="2"/>
        <v>2.0499999999999998</v>
      </c>
      <c r="I7" s="13">
        <f t="shared" si="2"/>
        <v>40.1</v>
      </c>
      <c r="J7" s="13">
        <f t="shared" si="2"/>
        <v>40.1</v>
      </c>
      <c r="K7" s="13">
        <f t="shared" si="2"/>
        <v>40.200000000000003</v>
      </c>
      <c r="L7" s="13">
        <f t="shared" si="2"/>
        <v>64.099999999999994</v>
      </c>
      <c r="M7" s="13">
        <f t="shared" si="2"/>
        <v>64.099999999999994</v>
      </c>
      <c r="N7" s="13">
        <f t="shared" si="2"/>
        <v>64.2</v>
      </c>
      <c r="O7" s="13">
        <f t="shared" si="2"/>
        <v>80.099999999999994</v>
      </c>
      <c r="P7" s="13">
        <f t="shared" si="2"/>
        <v>80.2</v>
      </c>
      <c r="Q7" s="13">
        <f t="shared" si="2"/>
        <v>120.3</v>
      </c>
      <c r="R7" s="13">
        <f t="shared" si="2"/>
        <v>100.4</v>
      </c>
      <c r="S7" s="13">
        <f t="shared" si="2"/>
        <v>40.200000000000003</v>
      </c>
      <c r="T7" s="14">
        <f t="shared" si="2"/>
        <v>40.299999999999997</v>
      </c>
    </row>
    <row r="9" spans="1:20" ht="14.4" x14ac:dyDescent="0.3">
      <c r="A9" s="95" t="s">
        <v>47</v>
      </c>
      <c r="B9" s="96"/>
      <c r="C9" s="96"/>
      <c r="D9" s="96"/>
      <c r="E9" s="96"/>
      <c r="F9" s="96"/>
      <c r="G9" s="96"/>
      <c r="H9" s="96"/>
      <c r="I9" s="96"/>
      <c r="J9" s="96"/>
      <c r="K9" s="96"/>
      <c r="L9" s="96"/>
      <c r="M9" s="96"/>
      <c r="N9" s="96"/>
      <c r="O9" s="96"/>
      <c r="P9" s="96"/>
      <c r="Q9" s="96"/>
      <c r="R9" s="96"/>
      <c r="S9" s="96"/>
      <c r="T9" s="97"/>
    </row>
    <row r="10" spans="1:20" ht="15" customHeight="1" x14ac:dyDescent="0.3">
      <c r="A10" s="50" t="str">
        <f>Products!B2</f>
        <v>Tamago(egg) sushi</v>
      </c>
      <c r="B10" s="88">
        <v>10</v>
      </c>
      <c r="C10" s="62"/>
      <c r="D10" s="62"/>
      <c r="E10" s="62">
        <v>1</v>
      </c>
      <c r="F10" s="62">
        <v>8</v>
      </c>
      <c r="G10" s="62"/>
      <c r="H10" s="62"/>
      <c r="I10" s="62"/>
      <c r="J10" s="62"/>
      <c r="K10" s="62"/>
      <c r="L10" s="62"/>
      <c r="M10" s="62"/>
      <c r="N10" s="62"/>
      <c r="O10" s="62"/>
      <c r="P10" s="62"/>
      <c r="Q10" s="62"/>
      <c r="R10" s="63"/>
      <c r="S10" s="63"/>
      <c r="T10" s="64"/>
    </row>
    <row r="11" spans="1:20" ht="15" customHeight="1" x14ac:dyDescent="0.3">
      <c r="A11" s="51" t="str">
        <f>Products!C2</f>
        <v>Tuna nigiri</v>
      </c>
      <c r="B11" s="57">
        <v>10</v>
      </c>
      <c r="C11" s="25"/>
      <c r="D11" s="25"/>
      <c r="E11" s="25"/>
      <c r="F11" s="25"/>
      <c r="G11" s="25"/>
      <c r="H11" s="25"/>
      <c r="I11" s="25"/>
      <c r="J11" s="25"/>
      <c r="K11" s="25">
        <v>8</v>
      </c>
      <c r="L11" s="25"/>
      <c r="M11" s="25"/>
      <c r="N11" s="25"/>
      <c r="O11" s="25"/>
      <c r="P11" s="25"/>
      <c r="Q11" s="25"/>
      <c r="R11" s="31"/>
      <c r="S11" s="31"/>
      <c r="T11" s="66"/>
    </row>
    <row r="12" spans="1:20" ht="15" customHeight="1" x14ac:dyDescent="0.3">
      <c r="A12" s="51" t="str">
        <f>Products!D2</f>
        <v>Salmon nigiri</v>
      </c>
      <c r="B12" s="57">
        <v>10</v>
      </c>
      <c r="C12" s="25"/>
      <c r="D12" s="25"/>
      <c r="E12" s="25"/>
      <c r="F12" s="25"/>
      <c r="G12" s="25"/>
      <c r="H12" s="25"/>
      <c r="I12" s="25"/>
      <c r="J12" s="25"/>
      <c r="K12" s="25"/>
      <c r="L12" s="25"/>
      <c r="M12" s="25"/>
      <c r="N12" s="25">
        <v>8</v>
      </c>
      <c r="O12" s="25"/>
      <c r="P12" s="25"/>
      <c r="Q12" s="25"/>
      <c r="R12" s="31"/>
      <c r="S12" s="31"/>
      <c r="T12" s="66"/>
    </row>
    <row r="13" spans="1:20" ht="15" customHeight="1" x14ac:dyDescent="0.3">
      <c r="A13" s="51" t="str">
        <f>Products!E2</f>
        <v>Flatfish nigiri</v>
      </c>
      <c r="B13" s="57">
        <v>10</v>
      </c>
      <c r="C13" s="25"/>
      <c r="D13" s="25"/>
      <c r="E13" s="25"/>
      <c r="F13" s="25"/>
      <c r="G13" s="25"/>
      <c r="H13" s="25"/>
      <c r="I13" s="25"/>
      <c r="J13" s="25"/>
      <c r="K13" s="25"/>
      <c r="L13" s="25"/>
      <c r="M13" s="25"/>
      <c r="N13" s="25"/>
      <c r="O13" s="25"/>
      <c r="P13" s="25">
        <v>8</v>
      </c>
      <c r="Q13" s="25"/>
      <c r="R13" s="31"/>
      <c r="S13" s="31"/>
      <c r="T13" s="66"/>
    </row>
    <row r="14" spans="1:20" ht="15" customHeight="1" x14ac:dyDescent="0.3">
      <c r="A14" s="51" t="str">
        <f>Products!F2</f>
        <v>Engawa
(flatfish fin) nigiri</v>
      </c>
      <c r="B14" s="57">
        <v>10</v>
      </c>
      <c r="C14" s="25"/>
      <c r="D14" s="25"/>
      <c r="E14" s="25"/>
      <c r="F14" s="25"/>
      <c r="G14" s="25"/>
      <c r="H14" s="25"/>
      <c r="I14" s="25"/>
      <c r="J14" s="25"/>
      <c r="K14" s="25"/>
      <c r="L14" s="25"/>
      <c r="M14" s="25"/>
      <c r="N14" s="25"/>
      <c r="O14" s="25"/>
      <c r="P14" s="25"/>
      <c r="Q14" s="25">
        <v>8</v>
      </c>
      <c r="R14" s="31"/>
      <c r="S14" s="31"/>
      <c r="T14" s="66"/>
    </row>
    <row r="15" spans="1:20" ht="15" customHeight="1" x14ac:dyDescent="0.3">
      <c r="A15" s="51" t="str">
        <f>Products!G2</f>
        <v>Shrimp nigiri</v>
      </c>
      <c r="B15" s="57">
        <v>10</v>
      </c>
      <c r="C15" s="25"/>
      <c r="D15" s="25"/>
      <c r="E15" s="25"/>
      <c r="F15" s="25"/>
      <c r="G15" s="25"/>
      <c r="H15" s="25"/>
      <c r="I15" s="25"/>
      <c r="J15" s="25"/>
      <c r="K15" s="25"/>
      <c r="L15" s="25"/>
      <c r="M15" s="25"/>
      <c r="N15" s="25"/>
      <c r="O15" s="25"/>
      <c r="P15" s="25"/>
      <c r="Q15" s="25"/>
      <c r="R15" s="31"/>
      <c r="S15" s="31">
        <v>8</v>
      </c>
      <c r="T15" s="66"/>
    </row>
    <row r="16" spans="1:20" ht="15" customHeight="1" x14ac:dyDescent="0.3">
      <c r="A16" s="51" t="str">
        <f>Products!H2</f>
        <v>Eel nigiri</v>
      </c>
      <c r="B16" s="57">
        <v>10</v>
      </c>
      <c r="C16" s="25"/>
      <c r="D16" s="25"/>
      <c r="E16" s="25">
        <v>1</v>
      </c>
      <c r="F16" s="25"/>
      <c r="G16" s="25"/>
      <c r="H16" s="25"/>
      <c r="I16" s="25"/>
      <c r="J16" s="25"/>
      <c r="K16" s="25"/>
      <c r="L16" s="25"/>
      <c r="M16" s="25"/>
      <c r="N16" s="25"/>
      <c r="O16" s="25"/>
      <c r="P16" s="25"/>
      <c r="Q16" s="25"/>
      <c r="R16" s="31">
        <v>8</v>
      </c>
      <c r="S16" s="31"/>
      <c r="T16" s="66"/>
    </row>
    <row r="17" spans="1:20" ht="15" customHeight="1" x14ac:dyDescent="0.3">
      <c r="A17" s="52" t="str">
        <f>Products!I2</f>
        <v>Tiger roll</v>
      </c>
      <c r="B17" s="58">
        <v>15</v>
      </c>
      <c r="C17" s="26"/>
      <c r="D17" s="26"/>
      <c r="E17" s="26"/>
      <c r="F17" s="26"/>
      <c r="G17" s="26"/>
      <c r="H17" s="26">
        <v>5</v>
      </c>
      <c r="I17" s="26"/>
      <c r="J17" s="26">
        <v>2</v>
      </c>
      <c r="K17" s="26"/>
      <c r="L17" s="26"/>
      <c r="M17" s="26">
        <v>2</v>
      </c>
      <c r="N17" s="26"/>
      <c r="O17" s="26"/>
      <c r="P17" s="26"/>
      <c r="Q17" s="26"/>
      <c r="R17" s="32"/>
      <c r="S17" s="32">
        <v>4</v>
      </c>
      <c r="T17" s="68">
        <v>2</v>
      </c>
    </row>
    <row r="18" spans="1:20" ht="15" customHeight="1" x14ac:dyDescent="0.3">
      <c r="A18" s="52" t="str">
        <f>Products!J2</f>
        <v>Tuna roll</v>
      </c>
      <c r="B18" s="58">
        <v>15</v>
      </c>
      <c r="C18" s="26"/>
      <c r="D18" s="26"/>
      <c r="E18" s="26"/>
      <c r="F18" s="26"/>
      <c r="G18" s="26"/>
      <c r="H18" s="26">
        <v>5</v>
      </c>
      <c r="I18" s="26"/>
      <c r="J18" s="26">
        <v>10</v>
      </c>
      <c r="K18" s="26"/>
      <c r="L18" s="26"/>
      <c r="M18" s="26"/>
      <c r="N18" s="26"/>
      <c r="O18" s="26"/>
      <c r="P18" s="26"/>
      <c r="Q18" s="26"/>
      <c r="R18" s="32"/>
      <c r="S18" s="32"/>
      <c r="T18" s="68"/>
    </row>
    <row r="19" spans="1:20" ht="15" customHeight="1" x14ac:dyDescent="0.3">
      <c r="A19" s="52" t="str">
        <f>Products!K2</f>
        <v>Salmon roll</v>
      </c>
      <c r="B19" s="58">
        <v>15</v>
      </c>
      <c r="C19" s="26"/>
      <c r="D19" s="26"/>
      <c r="E19" s="26"/>
      <c r="F19" s="26"/>
      <c r="G19" s="26"/>
      <c r="H19" s="26">
        <v>5</v>
      </c>
      <c r="I19" s="26"/>
      <c r="J19" s="26"/>
      <c r="K19" s="26"/>
      <c r="L19" s="26"/>
      <c r="M19" s="26">
        <v>10</v>
      </c>
      <c r="N19" s="26"/>
      <c r="O19" s="26"/>
      <c r="P19" s="26"/>
      <c r="Q19" s="26"/>
      <c r="R19" s="32"/>
      <c r="S19" s="32"/>
      <c r="T19" s="68"/>
    </row>
    <row r="20" spans="1:20" ht="15" customHeight="1" x14ac:dyDescent="0.3">
      <c r="A20" s="52" t="str">
        <f>Products!L2</f>
        <v>Eel roll</v>
      </c>
      <c r="B20" s="58">
        <v>15</v>
      </c>
      <c r="C20" s="26"/>
      <c r="D20" s="26"/>
      <c r="E20" s="26"/>
      <c r="F20" s="26"/>
      <c r="G20" s="26"/>
      <c r="H20" s="26">
        <v>5</v>
      </c>
      <c r="I20" s="26"/>
      <c r="J20" s="26"/>
      <c r="K20" s="26"/>
      <c r="L20" s="26"/>
      <c r="M20" s="26"/>
      <c r="N20" s="26"/>
      <c r="O20" s="26"/>
      <c r="P20" s="26"/>
      <c r="Q20" s="26"/>
      <c r="R20" s="32">
        <v>10</v>
      </c>
      <c r="S20" s="32"/>
      <c r="T20" s="68"/>
    </row>
    <row r="21" spans="1:20" ht="15" customHeight="1" x14ac:dyDescent="0.3">
      <c r="A21" s="53" t="str">
        <f>Products!M2</f>
        <v>Kappa maki (Cucumber maki)</v>
      </c>
      <c r="B21" s="59">
        <v>10</v>
      </c>
      <c r="C21" s="27"/>
      <c r="D21" s="27"/>
      <c r="E21" s="27">
        <v>10</v>
      </c>
      <c r="F21" s="27"/>
      <c r="G21" s="27"/>
      <c r="H21" s="27">
        <v>20</v>
      </c>
      <c r="I21" s="27"/>
      <c r="J21" s="27"/>
      <c r="K21" s="27"/>
      <c r="L21" s="27"/>
      <c r="M21" s="27"/>
      <c r="N21" s="27"/>
      <c r="O21" s="27"/>
      <c r="P21" s="27"/>
      <c r="Q21" s="27"/>
      <c r="R21" s="33"/>
      <c r="S21" s="33"/>
      <c r="T21" s="70"/>
    </row>
    <row r="22" spans="1:20" ht="15" customHeight="1" x14ac:dyDescent="0.3">
      <c r="A22" s="53" t="str">
        <f>Products!N2</f>
        <v>Tuna maki</v>
      </c>
      <c r="B22" s="59">
        <v>10</v>
      </c>
      <c r="C22" s="27"/>
      <c r="D22" s="27"/>
      <c r="E22" s="27">
        <v>10</v>
      </c>
      <c r="F22" s="27"/>
      <c r="G22" s="27"/>
      <c r="H22" s="27">
        <v>10</v>
      </c>
      <c r="I22" s="27"/>
      <c r="J22" s="27">
        <v>10</v>
      </c>
      <c r="K22" s="27"/>
      <c r="L22" s="27"/>
      <c r="M22" s="27"/>
      <c r="N22" s="27"/>
      <c r="O22" s="27"/>
      <c r="P22" s="27"/>
      <c r="Q22" s="27"/>
      <c r="R22" s="33"/>
      <c r="S22" s="33"/>
      <c r="T22" s="70"/>
    </row>
    <row r="23" spans="1:20" ht="15" customHeight="1" x14ac:dyDescent="0.3">
      <c r="A23" s="53" t="str">
        <f>Products!O2</f>
        <v>Salmon maki</v>
      </c>
      <c r="B23" s="59">
        <v>10</v>
      </c>
      <c r="C23" s="27"/>
      <c r="D23" s="27"/>
      <c r="E23" s="27">
        <v>10</v>
      </c>
      <c r="F23" s="27"/>
      <c r="G23" s="27"/>
      <c r="H23" s="27">
        <v>10</v>
      </c>
      <c r="I23" s="27"/>
      <c r="J23" s="27"/>
      <c r="K23" s="27"/>
      <c r="L23" s="27"/>
      <c r="M23" s="27">
        <v>10</v>
      </c>
      <c r="N23" s="27"/>
      <c r="O23" s="27"/>
      <c r="P23" s="27"/>
      <c r="Q23" s="27"/>
      <c r="R23" s="33"/>
      <c r="S23" s="33"/>
      <c r="T23" s="70"/>
    </row>
    <row r="24" spans="1:20" ht="15" customHeight="1" x14ac:dyDescent="0.3">
      <c r="A24" s="53" t="str">
        <f>Products!P2</f>
        <v>Ikura maki (Salmon roe maki)</v>
      </c>
      <c r="B24" s="59">
        <v>10</v>
      </c>
      <c r="C24" s="27"/>
      <c r="D24" s="27"/>
      <c r="E24" s="27">
        <v>10</v>
      </c>
      <c r="F24" s="27"/>
      <c r="G24" s="27"/>
      <c r="H24" s="27">
        <v>10</v>
      </c>
      <c r="I24" s="27"/>
      <c r="J24" s="27"/>
      <c r="K24" s="27"/>
      <c r="L24" s="27"/>
      <c r="M24" s="27"/>
      <c r="N24" s="27"/>
      <c r="O24" s="27">
        <v>10</v>
      </c>
      <c r="P24" s="27"/>
      <c r="Q24" s="27"/>
      <c r="R24" s="33"/>
      <c r="S24" s="33"/>
      <c r="T24" s="70"/>
    </row>
    <row r="25" spans="1:20" ht="15" customHeight="1" x14ac:dyDescent="0.3">
      <c r="A25" s="53" t="str">
        <f>Products!Q2</f>
        <v>Hutomaki
(All the way in roll)</v>
      </c>
      <c r="B25" s="59">
        <v>10</v>
      </c>
      <c r="C25" s="27"/>
      <c r="D25" s="27"/>
      <c r="E25" s="27">
        <v>20</v>
      </c>
      <c r="F25" s="27">
        <v>10</v>
      </c>
      <c r="G25" s="27"/>
      <c r="H25" s="27">
        <v>10</v>
      </c>
      <c r="I25" s="27"/>
      <c r="J25" s="27">
        <v>10</v>
      </c>
      <c r="K25" s="27"/>
      <c r="L25" s="27"/>
      <c r="M25" s="27">
        <v>10</v>
      </c>
      <c r="N25" s="27"/>
      <c r="O25" s="27"/>
      <c r="P25" s="27"/>
      <c r="Q25" s="27"/>
      <c r="R25" s="33">
        <v>5</v>
      </c>
      <c r="S25" s="33"/>
      <c r="T25" s="70"/>
    </row>
    <row r="26" spans="1:20" ht="15" customHeight="1" x14ac:dyDescent="0.3">
      <c r="A26" s="54" t="str">
        <f>Products!R2</f>
        <v>Ahi poke</v>
      </c>
      <c r="B26" s="60"/>
      <c r="C26" s="28"/>
      <c r="D26" s="28"/>
      <c r="E26" s="28"/>
      <c r="F26" s="28"/>
      <c r="G26" s="28">
        <v>10</v>
      </c>
      <c r="H26" s="28"/>
      <c r="I26" s="28">
        <v>10</v>
      </c>
      <c r="J26" s="28"/>
      <c r="K26" s="28"/>
      <c r="L26" s="28">
        <v>10</v>
      </c>
      <c r="M26" s="28"/>
      <c r="N26" s="28"/>
      <c r="O26" s="28"/>
      <c r="P26" s="28"/>
      <c r="Q26" s="28"/>
      <c r="R26" s="34"/>
      <c r="S26" s="34"/>
      <c r="T26" s="72"/>
    </row>
    <row r="27" spans="1:20" ht="15" customHeight="1" x14ac:dyDescent="0.3">
      <c r="A27" s="54" t="str">
        <f>Products!S2</f>
        <v>Salmon poke</v>
      </c>
      <c r="B27" s="60"/>
      <c r="C27" s="28"/>
      <c r="D27" s="28"/>
      <c r="E27" s="28"/>
      <c r="F27" s="28"/>
      <c r="G27" s="28">
        <v>10</v>
      </c>
      <c r="H27" s="28"/>
      <c r="I27" s="28"/>
      <c r="J27" s="28"/>
      <c r="K27" s="28"/>
      <c r="L27" s="28">
        <v>10</v>
      </c>
      <c r="M27" s="28"/>
      <c r="N27" s="28"/>
      <c r="O27" s="28"/>
      <c r="P27" s="28"/>
      <c r="Q27" s="28"/>
      <c r="R27" s="34"/>
      <c r="S27" s="34"/>
      <c r="T27" s="72"/>
    </row>
    <row r="28" spans="1:20" ht="15" customHeight="1" x14ac:dyDescent="0.3">
      <c r="A28" s="55" t="str">
        <f>Products!T2</f>
        <v>Maguro don (Tuna bowl)</v>
      </c>
      <c r="B28" s="61">
        <v>25</v>
      </c>
      <c r="C28" s="24"/>
      <c r="D28" s="24"/>
      <c r="E28" s="24"/>
      <c r="F28" s="24"/>
      <c r="G28" s="24"/>
      <c r="H28" s="24"/>
      <c r="I28" s="24">
        <v>25</v>
      </c>
      <c r="J28" s="24"/>
      <c r="K28" s="24"/>
      <c r="L28" s="24"/>
      <c r="M28" s="24"/>
      <c r="N28" s="24"/>
      <c r="O28" s="24"/>
      <c r="P28" s="24"/>
      <c r="Q28" s="24"/>
      <c r="R28" s="35"/>
      <c r="S28" s="35"/>
      <c r="T28" s="74"/>
    </row>
    <row r="29" spans="1:20" ht="15" customHeight="1" x14ac:dyDescent="0.3">
      <c r="A29" s="55" t="str">
        <f>Products!U2</f>
        <v>Sake don (Salmon bowl)</v>
      </c>
      <c r="B29" s="61">
        <v>25</v>
      </c>
      <c r="C29" s="24"/>
      <c r="D29" s="24"/>
      <c r="E29" s="24"/>
      <c r="F29" s="24"/>
      <c r="G29" s="24"/>
      <c r="H29" s="24"/>
      <c r="I29" s="24"/>
      <c r="J29" s="24"/>
      <c r="K29" s="24"/>
      <c r="L29" s="24">
        <v>25</v>
      </c>
      <c r="M29" s="24"/>
      <c r="N29" s="24"/>
      <c r="O29" s="24">
        <v>5</v>
      </c>
      <c r="P29" s="24"/>
      <c r="Q29" s="24"/>
      <c r="R29" s="35"/>
      <c r="S29" s="35"/>
      <c r="T29" s="74"/>
    </row>
    <row r="30" spans="1:20" ht="15" customHeight="1" x14ac:dyDescent="0.3">
      <c r="A30" s="55" t="str">
        <f>Products!V2</f>
        <v>Unagi don (Eel bowl)</v>
      </c>
      <c r="B30" s="61">
        <v>25</v>
      </c>
      <c r="C30" s="24"/>
      <c r="D30" s="24"/>
      <c r="E30" s="24"/>
      <c r="F30" s="24"/>
      <c r="G30" s="24"/>
      <c r="H30" s="24"/>
      <c r="I30" s="24"/>
      <c r="J30" s="24"/>
      <c r="K30" s="24"/>
      <c r="L30" s="24"/>
      <c r="M30" s="24"/>
      <c r="N30" s="24"/>
      <c r="O30" s="24"/>
      <c r="P30" s="24"/>
      <c r="Q30" s="24"/>
      <c r="R30" s="35">
        <v>20</v>
      </c>
      <c r="S30" s="35"/>
      <c r="T30" s="74"/>
    </row>
    <row r="31" spans="1:20" ht="15" customHeight="1" x14ac:dyDescent="0.3">
      <c r="A31" s="55" t="str">
        <f>Products!W2</f>
        <v>Ebi fry
(Shrimp fry)</v>
      </c>
      <c r="B31" s="61"/>
      <c r="C31" s="24">
        <v>10</v>
      </c>
      <c r="D31" s="24"/>
      <c r="E31" s="24"/>
      <c r="F31" s="24"/>
      <c r="G31" s="24"/>
      <c r="H31" s="24"/>
      <c r="I31" s="24"/>
      <c r="J31" s="24"/>
      <c r="K31" s="24"/>
      <c r="L31" s="24"/>
      <c r="M31" s="24"/>
      <c r="N31" s="24"/>
      <c r="O31" s="24"/>
      <c r="P31" s="24"/>
      <c r="Q31" s="24"/>
      <c r="R31" s="35"/>
      <c r="S31" s="35"/>
      <c r="T31" s="74">
        <v>15</v>
      </c>
    </row>
    <row r="32" spans="1:20" ht="15" customHeight="1" x14ac:dyDescent="0.3">
      <c r="A32" s="55" t="str">
        <f>Products!X2</f>
        <v>Ebi tempura
(Shrimp fry)</v>
      </c>
      <c r="B32" s="61"/>
      <c r="C32" s="24"/>
      <c r="D32" s="24">
        <v>10</v>
      </c>
      <c r="E32" s="24"/>
      <c r="F32" s="24"/>
      <c r="G32" s="24"/>
      <c r="H32" s="24"/>
      <c r="I32" s="24"/>
      <c r="J32" s="24"/>
      <c r="K32" s="24"/>
      <c r="L32" s="24"/>
      <c r="M32" s="24"/>
      <c r="N32" s="24"/>
      <c r="O32" s="24"/>
      <c r="P32" s="24"/>
      <c r="Q32" s="24"/>
      <c r="R32" s="35"/>
      <c r="S32" s="35"/>
      <c r="T32" s="74">
        <v>15</v>
      </c>
    </row>
    <row r="33" spans="1:20" ht="15" customHeight="1" x14ac:dyDescent="0.3">
      <c r="A33" s="55" t="str">
        <f>Products!Y2</f>
        <v>Unagi tempura
(Eel fry)</v>
      </c>
      <c r="B33" s="61"/>
      <c r="C33" s="24"/>
      <c r="D33" s="24">
        <v>10</v>
      </c>
      <c r="E33" s="24"/>
      <c r="F33" s="24"/>
      <c r="G33" s="24"/>
      <c r="H33" s="24"/>
      <c r="I33" s="24"/>
      <c r="J33" s="24"/>
      <c r="K33" s="24"/>
      <c r="L33" s="24"/>
      <c r="M33" s="24"/>
      <c r="N33" s="24"/>
      <c r="O33" s="24"/>
      <c r="P33" s="24"/>
      <c r="Q33" s="24"/>
      <c r="R33" s="35">
        <v>15</v>
      </c>
      <c r="S33" s="35"/>
      <c r="T33" s="74"/>
    </row>
    <row r="34" spans="1:20" ht="15" customHeight="1" x14ac:dyDescent="0.3">
      <c r="A34" s="55" t="str">
        <f>Products!Z2</f>
        <v>Tamago tempura
(Egg fry)</v>
      </c>
      <c r="B34" s="61"/>
      <c r="C34" s="24"/>
      <c r="D34" s="24">
        <v>10</v>
      </c>
      <c r="E34" s="24"/>
      <c r="F34" s="24">
        <v>15</v>
      </c>
      <c r="G34" s="24"/>
      <c r="H34" s="24"/>
      <c r="I34" s="24"/>
      <c r="J34" s="24"/>
      <c r="K34" s="24"/>
      <c r="L34" s="24"/>
      <c r="M34" s="24"/>
      <c r="N34" s="24"/>
      <c r="O34" s="24"/>
      <c r="P34" s="24"/>
      <c r="Q34" s="24"/>
      <c r="R34" s="35"/>
      <c r="S34" s="35"/>
      <c r="T34" s="74"/>
    </row>
    <row r="35" spans="1:20" ht="15" customHeight="1" x14ac:dyDescent="0.3">
      <c r="A35" s="56" t="str">
        <f>Products!AA2</f>
        <v>Tendon
(Fries bowl)</v>
      </c>
      <c r="B35" s="89">
        <v>25</v>
      </c>
      <c r="C35" s="76"/>
      <c r="D35" s="76">
        <v>10</v>
      </c>
      <c r="E35" s="76"/>
      <c r="F35" s="76">
        <v>5</v>
      </c>
      <c r="G35" s="76"/>
      <c r="H35" s="76"/>
      <c r="I35" s="76"/>
      <c r="J35" s="76"/>
      <c r="K35" s="76"/>
      <c r="L35" s="76"/>
      <c r="M35" s="76"/>
      <c r="N35" s="76"/>
      <c r="O35" s="76"/>
      <c r="P35" s="76"/>
      <c r="Q35" s="76"/>
      <c r="R35" s="77">
        <v>5</v>
      </c>
      <c r="S35" s="77"/>
      <c r="T35" s="78">
        <v>5</v>
      </c>
    </row>
  </sheetData>
  <mergeCells count="1">
    <mergeCell ref="B1:R1"/>
  </mergeCells>
  <conditionalFormatting sqref="A3:XFD3">
    <cfRule type="dataBar" priority="27">
      <dataBar>
        <cfvo type="min"/>
        <cfvo type="max"/>
        <color rgb="FFD6007B"/>
      </dataBar>
      <extLst>
        <ext xmlns:x14="http://schemas.microsoft.com/office/spreadsheetml/2009/9/main" uri="{B025F937-C7B1-47D3-B67F-A62EFF666E3E}">
          <x14:id>{9B03F59F-0F0A-449B-81F1-DCE7D1609CB3}</x14:id>
        </ext>
      </extLst>
    </cfRule>
  </conditionalFormatting>
  <conditionalFormatting sqref="A4:XFD4">
    <cfRule type="dataBar" priority="26">
      <dataBar>
        <cfvo type="min"/>
        <cfvo type="max"/>
        <color rgb="FF638EC6"/>
      </dataBar>
      <extLst>
        <ext xmlns:x14="http://schemas.microsoft.com/office/spreadsheetml/2009/9/main" uri="{B025F937-C7B1-47D3-B67F-A62EFF666E3E}">
          <x14:id>{71D609DF-6975-4423-8EF6-FCA0F37B62ED}</x14:id>
        </ext>
      </extLst>
    </cfRule>
  </conditionalFormatting>
  <conditionalFormatting sqref="A10:XFD52">
    <cfRule type="colorScale" priority="25">
      <colorScale>
        <cfvo type="min"/>
        <cfvo type="percentile" val="50"/>
        <cfvo type="max"/>
        <color rgb="FF63BE7B"/>
        <color rgb="FFFFEB84"/>
        <color rgb="FFF8696B"/>
      </colorScale>
    </cfRule>
  </conditionalFormatting>
  <conditionalFormatting sqref="B5:B7">
    <cfRule type="dataBar" priority="24">
      <dataBar>
        <cfvo type="min"/>
        <cfvo type="max"/>
        <color rgb="FFD6007B"/>
      </dataBar>
      <extLst>
        <ext xmlns:x14="http://schemas.microsoft.com/office/spreadsheetml/2009/9/main" uri="{B025F937-C7B1-47D3-B67F-A62EFF666E3E}">
          <x14:id>{06F7466E-64E3-4A26-A7E4-F6DFB91F3774}</x14:id>
        </ext>
      </extLst>
    </cfRule>
  </conditionalFormatting>
  <conditionalFormatting sqref="E5:E7">
    <cfRule type="dataBar" priority="23">
      <dataBar>
        <cfvo type="min"/>
        <cfvo type="max"/>
        <color rgb="FFD6007B"/>
      </dataBar>
      <extLst>
        <ext xmlns:x14="http://schemas.microsoft.com/office/spreadsheetml/2009/9/main" uri="{B025F937-C7B1-47D3-B67F-A62EFF666E3E}">
          <x14:id>{615CB911-AB80-4AF3-A172-6F36F74B5543}</x14:id>
        </ext>
      </extLst>
    </cfRule>
  </conditionalFormatting>
  <conditionalFormatting sqref="F5:F7">
    <cfRule type="dataBar" priority="22">
      <dataBar>
        <cfvo type="min"/>
        <cfvo type="max"/>
        <color rgb="FFD6007B"/>
      </dataBar>
      <extLst>
        <ext xmlns:x14="http://schemas.microsoft.com/office/spreadsheetml/2009/9/main" uri="{B025F937-C7B1-47D3-B67F-A62EFF666E3E}">
          <x14:id>{CEDD98B7-5C8B-44D4-8177-BC2FF9468B7E}</x14:id>
        </ext>
      </extLst>
    </cfRule>
  </conditionalFormatting>
  <conditionalFormatting sqref="G5:G7">
    <cfRule type="dataBar" priority="21">
      <dataBar>
        <cfvo type="min"/>
        <cfvo type="max"/>
        <color rgb="FFD6007B"/>
      </dataBar>
      <extLst>
        <ext xmlns:x14="http://schemas.microsoft.com/office/spreadsheetml/2009/9/main" uri="{B025F937-C7B1-47D3-B67F-A62EFF666E3E}">
          <x14:id>{596FC94B-3978-4A93-A640-3756AD20FE72}</x14:id>
        </ext>
      </extLst>
    </cfRule>
  </conditionalFormatting>
  <conditionalFormatting sqref="H5:H7">
    <cfRule type="dataBar" priority="20">
      <dataBar>
        <cfvo type="min"/>
        <cfvo type="max"/>
        <color rgb="FFD6007B"/>
      </dataBar>
      <extLst>
        <ext xmlns:x14="http://schemas.microsoft.com/office/spreadsheetml/2009/9/main" uri="{B025F937-C7B1-47D3-B67F-A62EFF666E3E}">
          <x14:id>{7B650D7A-5A82-4439-9B40-4979BB8A98D4}</x14:id>
        </ext>
      </extLst>
    </cfRule>
  </conditionalFormatting>
  <conditionalFormatting sqref="I5:I7">
    <cfRule type="dataBar" priority="19">
      <dataBar>
        <cfvo type="min"/>
        <cfvo type="max"/>
        <color rgb="FFD6007B"/>
      </dataBar>
      <extLst>
        <ext xmlns:x14="http://schemas.microsoft.com/office/spreadsheetml/2009/9/main" uri="{B025F937-C7B1-47D3-B67F-A62EFF666E3E}">
          <x14:id>{2DF26FAD-B56E-471C-9BAF-8404CE780F84}</x14:id>
        </ext>
      </extLst>
    </cfRule>
  </conditionalFormatting>
  <conditionalFormatting sqref="J5:J7">
    <cfRule type="dataBar" priority="18">
      <dataBar>
        <cfvo type="min"/>
        <cfvo type="max"/>
        <color rgb="FFD6007B"/>
      </dataBar>
      <extLst>
        <ext xmlns:x14="http://schemas.microsoft.com/office/spreadsheetml/2009/9/main" uri="{B025F937-C7B1-47D3-B67F-A62EFF666E3E}">
          <x14:id>{D6316884-7785-4480-B42D-85C0D2336F51}</x14:id>
        </ext>
      </extLst>
    </cfRule>
  </conditionalFormatting>
  <conditionalFormatting sqref="K5:K7">
    <cfRule type="dataBar" priority="17">
      <dataBar>
        <cfvo type="min"/>
        <cfvo type="max"/>
        <color rgb="FFD6007B"/>
      </dataBar>
      <extLst>
        <ext xmlns:x14="http://schemas.microsoft.com/office/spreadsheetml/2009/9/main" uri="{B025F937-C7B1-47D3-B67F-A62EFF666E3E}">
          <x14:id>{7A36EE3B-ABFC-42DC-AB44-2E1518736ADD}</x14:id>
        </ext>
      </extLst>
    </cfRule>
  </conditionalFormatting>
  <conditionalFormatting sqref="L5:L7">
    <cfRule type="dataBar" priority="16">
      <dataBar>
        <cfvo type="min"/>
        <cfvo type="max"/>
        <color rgb="FFD6007B"/>
      </dataBar>
      <extLst>
        <ext xmlns:x14="http://schemas.microsoft.com/office/spreadsheetml/2009/9/main" uri="{B025F937-C7B1-47D3-B67F-A62EFF666E3E}">
          <x14:id>{E3CCBCEE-C652-4BCD-B582-63D8EEAC0460}</x14:id>
        </ext>
      </extLst>
    </cfRule>
  </conditionalFormatting>
  <conditionalFormatting sqref="M5:M7">
    <cfRule type="dataBar" priority="15">
      <dataBar>
        <cfvo type="min"/>
        <cfvo type="max"/>
        <color rgb="FFD6007B"/>
      </dataBar>
      <extLst>
        <ext xmlns:x14="http://schemas.microsoft.com/office/spreadsheetml/2009/9/main" uri="{B025F937-C7B1-47D3-B67F-A62EFF666E3E}">
          <x14:id>{ED9EE858-405E-4F8B-9C5E-25B6A2E251D2}</x14:id>
        </ext>
      </extLst>
    </cfRule>
  </conditionalFormatting>
  <conditionalFormatting sqref="N5:N7">
    <cfRule type="dataBar" priority="14">
      <dataBar>
        <cfvo type="min"/>
        <cfvo type="max"/>
        <color rgb="FFD6007B"/>
      </dataBar>
      <extLst>
        <ext xmlns:x14="http://schemas.microsoft.com/office/spreadsheetml/2009/9/main" uri="{B025F937-C7B1-47D3-B67F-A62EFF666E3E}">
          <x14:id>{CC6C742B-DDA1-4C24-B032-E0FE3A0BAF86}</x14:id>
        </ext>
      </extLst>
    </cfRule>
  </conditionalFormatting>
  <conditionalFormatting sqref="O5:O7">
    <cfRule type="dataBar" priority="13">
      <dataBar>
        <cfvo type="min"/>
        <cfvo type="max"/>
        <color rgb="FFD6007B"/>
      </dataBar>
      <extLst>
        <ext xmlns:x14="http://schemas.microsoft.com/office/spreadsheetml/2009/9/main" uri="{B025F937-C7B1-47D3-B67F-A62EFF666E3E}">
          <x14:id>{36325CDB-9BA9-4ADE-A9FB-F0EFD93E8859}</x14:id>
        </ext>
      </extLst>
    </cfRule>
  </conditionalFormatting>
  <conditionalFormatting sqref="P5:P7">
    <cfRule type="dataBar" priority="12">
      <dataBar>
        <cfvo type="min"/>
        <cfvo type="max"/>
        <color rgb="FFD6007B"/>
      </dataBar>
      <extLst>
        <ext xmlns:x14="http://schemas.microsoft.com/office/spreadsheetml/2009/9/main" uri="{B025F937-C7B1-47D3-B67F-A62EFF666E3E}">
          <x14:id>{57D8ED24-BBDD-451A-B14E-8FD4568AB389}</x14:id>
        </ext>
      </extLst>
    </cfRule>
  </conditionalFormatting>
  <conditionalFormatting sqref="Q5:Q7">
    <cfRule type="dataBar" priority="11">
      <dataBar>
        <cfvo type="min"/>
        <cfvo type="max"/>
        <color rgb="FFD6007B"/>
      </dataBar>
      <extLst>
        <ext xmlns:x14="http://schemas.microsoft.com/office/spreadsheetml/2009/9/main" uri="{B025F937-C7B1-47D3-B67F-A62EFF666E3E}">
          <x14:id>{9CA6DBCE-E4E8-4600-A15A-95867B151176}</x14:id>
        </ext>
      </extLst>
    </cfRule>
  </conditionalFormatting>
  <conditionalFormatting sqref="S5:S7">
    <cfRule type="dataBar" priority="10">
      <dataBar>
        <cfvo type="min"/>
        <cfvo type="max"/>
        <color rgb="FFD6007B"/>
      </dataBar>
      <extLst>
        <ext xmlns:x14="http://schemas.microsoft.com/office/spreadsheetml/2009/9/main" uri="{B025F937-C7B1-47D3-B67F-A62EFF666E3E}">
          <x14:id>{5102D4A5-0E75-43D2-8927-801C036A8864}</x14:id>
        </ext>
      </extLst>
    </cfRule>
  </conditionalFormatting>
  <conditionalFormatting sqref="A3:XFD3">
    <cfRule type="cellIs" dxfId="3" priority="9" operator="greaterThanOrEqual">
      <formula>60</formula>
    </cfRule>
  </conditionalFormatting>
  <conditionalFormatting sqref="A4:XFD4">
    <cfRule type="cellIs" dxfId="2" priority="8" operator="greaterThanOrEqual">
      <formula>20</formula>
    </cfRule>
  </conditionalFormatting>
  <conditionalFormatting sqref="R5:R7">
    <cfRule type="dataBar" priority="5">
      <dataBar>
        <cfvo type="min"/>
        <cfvo type="max"/>
        <color rgb="FFD6007B"/>
      </dataBar>
      <extLst>
        <ext xmlns:x14="http://schemas.microsoft.com/office/spreadsheetml/2009/9/main" uri="{B025F937-C7B1-47D3-B67F-A62EFF666E3E}">
          <x14:id>{06E9154A-5952-4E31-B654-FA0855577493}</x14:id>
        </ext>
      </extLst>
    </cfRule>
  </conditionalFormatting>
  <conditionalFormatting sqref="T5:T7">
    <cfRule type="dataBar" priority="4">
      <dataBar>
        <cfvo type="min"/>
        <cfvo type="max"/>
        <color rgb="FFD6007B"/>
      </dataBar>
      <extLst>
        <ext xmlns:x14="http://schemas.microsoft.com/office/spreadsheetml/2009/9/main" uri="{B025F937-C7B1-47D3-B67F-A62EFF666E3E}">
          <x14:id>{D8AC7F31-70AC-4875-A85C-72710C13B99D}</x14:id>
        </ext>
      </extLst>
    </cfRule>
  </conditionalFormatting>
  <conditionalFormatting sqref="D5:D7">
    <cfRule type="dataBar" priority="3">
      <dataBar>
        <cfvo type="min"/>
        <cfvo type="max"/>
        <color rgb="FFD6007B"/>
      </dataBar>
      <extLst>
        <ext xmlns:x14="http://schemas.microsoft.com/office/spreadsheetml/2009/9/main" uri="{B025F937-C7B1-47D3-B67F-A62EFF666E3E}">
          <x14:id>{A1EDBF1F-D939-429B-938E-8B68BCEB884D}</x14:id>
        </ext>
      </extLst>
    </cfRule>
  </conditionalFormatting>
  <conditionalFormatting sqref="C5:C7">
    <cfRule type="dataBar" priority="2">
      <dataBar>
        <cfvo type="min"/>
        <cfvo type="max"/>
        <color rgb="FFD6007B"/>
      </dataBar>
      <extLst>
        <ext xmlns:x14="http://schemas.microsoft.com/office/spreadsheetml/2009/9/main" uri="{B025F937-C7B1-47D3-B67F-A62EFF666E3E}">
          <x14:id>{3659AA1B-C558-4A25-B4D8-AEDC30BC51DE}</x14:id>
        </ext>
      </extLst>
    </cfRule>
  </conditionalFormatting>
  <pageMargins left="0.7" right="0.7" top="0.75" bottom="0.75" header="0.3" footer="0.3"/>
  <pageSetup orientation="portrait" horizontalDpi="300" verticalDpi="300" r:id="rId1"/>
  <extLst>
    <ext xmlns:x14="http://schemas.microsoft.com/office/spreadsheetml/2009/9/main" uri="{78C0D931-6437-407d-A8EE-F0AAD7539E65}">
      <x14:conditionalFormattings>
        <x14:conditionalFormatting xmlns:xm="http://schemas.microsoft.com/office/excel/2006/main">
          <x14:cfRule type="dataBar" id="{9B03F59F-0F0A-449B-81F1-DCE7D1609CB3}">
            <x14:dataBar minLength="0" maxLength="100" gradient="0">
              <x14:cfvo type="autoMin"/>
              <x14:cfvo type="autoMax"/>
              <x14:negativeFillColor rgb="FFFF0000"/>
              <x14:axisColor rgb="FF000000"/>
            </x14:dataBar>
          </x14:cfRule>
          <xm:sqref>A3:XFD3</xm:sqref>
        </x14:conditionalFormatting>
        <x14:conditionalFormatting xmlns:xm="http://schemas.microsoft.com/office/excel/2006/main">
          <x14:cfRule type="dataBar" id="{71D609DF-6975-4423-8EF6-FCA0F37B62ED}">
            <x14:dataBar minLength="0" maxLength="100" gradient="0">
              <x14:cfvo type="autoMin"/>
              <x14:cfvo type="autoMax"/>
              <x14:negativeFillColor rgb="FFFF0000"/>
              <x14:axisColor rgb="FF000000"/>
            </x14:dataBar>
          </x14:cfRule>
          <xm:sqref>A4:XFD4</xm:sqref>
        </x14:conditionalFormatting>
        <x14:conditionalFormatting xmlns:xm="http://schemas.microsoft.com/office/excel/2006/main">
          <x14:cfRule type="dataBar" id="{06F7466E-64E3-4A26-A7E4-F6DFB91F3774}">
            <x14:dataBar minLength="0" maxLength="100" border="1" negativeBarBorderColorSameAsPositive="0">
              <x14:cfvo type="autoMin"/>
              <x14:cfvo type="autoMax"/>
              <x14:borderColor rgb="FFD6007B"/>
              <x14:negativeFillColor rgb="FFFF0000"/>
              <x14:negativeBorderColor rgb="FFFF0000"/>
              <x14:axisColor rgb="FF000000"/>
            </x14:dataBar>
          </x14:cfRule>
          <xm:sqref>B5:B7</xm:sqref>
        </x14:conditionalFormatting>
        <x14:conditionalFormatting xmlns:xm="http://schemas.microsoft.com/office/excel/2006/main">
          <x14:cfRule type="dataBar" id="{615CB911-AB80-4AF3-A172-6F36F74B5543}">
            <x14:dataBar minLength="0" maxLength="100" border="1" negativeBarBorderColorSameAsPositive="0">
              <x14:cfvo type="autoMin"/>
              <x14:cfvo type="autoMax"/>
              <x14:borderColor rgb="FFD6007B"/>
              <x14:negativeFillColor rgb="FFFF0000"/>
              <x14:negativeBorderColor rgb="FFFF0000"/>
              <x14:axisColor rgb="FF000000"/>
            </x14:dataBar>
          </x14:cfRule>
          <xm:sqref>E5:E7</xm:sqref>
        </x14:conditionalFormatting>
        <x14:conditionalFormatting xmlns:xm="http://schemas.microsoft.com/office/excel/2006/main">
          <x14:cfRule type="dataBar" id="{CEDD98B7-5C8B-44D4-8177-BC2FF9468B7E}">
            <x14:dataBar minLength="0" maxLength="100" border="1" negativeBarBorderColorSameAsPositive="0">
              <x14:cfvo type="autoMin"/>
              <x14:cfvo type="autoMax"/>
              <x14:borderColor rgb="FFD6007B"/>
              <x14:negativeFillColor rgb="FFFF0000"/>
              <x14:negativeBorderColor rgb="FFFF0000"/>
              <x14:axisColor rgb="FF000000"/>
            </x14:dataBar>
          </x14:cfRule>
          <xm:sqref>F5:F7</xm:sqref>
        </x14:conditionalFormatting>
        <x14:conditionalFormatting xmlns:xm="http://schemas.microsoft.com/office/excel/2006/main">
          <x14:cfRule type="dataBar" id="{596FC94B-3978-4A93-A640-3756AD20FE72}">
            <x14:dataBar minLength="0" maxLength="100" border="1" negativeBarBorderColorSameAsPositive="0">
              <x14:cfvo type="autoMin"/>
              <x14:cfvo type="autoMax"/>
              <x14:borderColor rgb="FFD6007B"/>
              <x14:negativeFillColor rgb="FFFF0000"/>
              <x14:negativeBorderColor rgb="FFFF0000"/>
              <x14:axisColor rgb="FF000000"/>
            </x14:dataBar>
          </x14:cfRule>
          <xm:sqref>G5:G7</xm:sqref>
        </x14:conditionalFormatting>
        <x14:conditionalFormatting xmlns:xm="http://schemas.microsoft.com/office/excel/2006/main">
          <x14:cfRule type="dataBar" id="{7B650D7A-5A82-4439-9B40-4979BB8A98D4}">
            <x14:dataBar minLength="0" maxLength="100" border="1" negativeBarBorderColorSameAsPositive="0">
              <x14:cfvo type="autoMin"/>
              <x14:cfvo type="autoMax"/>
              <x14:borderColor rgb="FFD6007B"/>
              <x14:negativeFillColor rgb="FFFF0000"/>
              <x14:negativeBorderColor rgb="FFFF0000"/>
              <x14:axisColor rgb="FF000000"/>
            </x14:dataBar>
          </x14:cfRule>
          <xm:sqref>H5:H7</xm:sqref>
        </x14:conditionalFormatting>
        <x14:conditionalFormatting xmlns:xm="http://schemas.microsoft.com/office/excel/2006/main">
          <x14:cfRule type="dataBar" id="{2DF26FAD-B56E-471C-9BAF-8404CE780F84}">
            <x14:dataBar minLength="0" maxLength="100" border="1" negativeBarBorderColorSameAsPositive="0">
              <x14:cfvo type="autoMin"/>
              <x14:cfvo type="autoMax"/>
              <x14:borderColor rgb="FFD6007B"/>
              <x14:negativeFillColor rgb="FFFF0000"/>
              <x14:negativeBorderColor rgb="FFFF0000"/>
              <x14:axisColor rgb="FF000000"/>
            </x14:dataBar>
          </x14:cfRule>
          <xm:sqref>I5:I7</xm:sqref>
        </x14:conditionalFormatting>
        <x14:conditionalFormatting xmlns:xm="http://schemas.microsoft.com/office/excel/2006/main">
          <x14:cfRule type="dataBar" id="{D6316884-7785-4480-B42D-85C0D2336F51}">
            <x14:dataBar minLength="0" maxLength="100" border="1" negativeBarBorderColorSameAsPositive="0">
              <x14:cfvo type="autoMin"/>
              <x14:cfvo type="autoMax"/>
              <x14:borderColor rgb="FFD6007B"/>
              <x14:negativeFillColor rgb="FFFF0000"/>
              <x14:negativeBorderColor rgb="FFFF0000"/>
              <x14:axisColor rgb="FF000000"/>
            </x14:dataBar>
          </x14:cfRule>
          <xm:sqref>J5:J7</xm:sqref>
        </x14:conditionalFormatting>
        <x14:conditionalFormatting xmlns:xm="http://schemas.microsoft.com/office/excel/2006/main">
          <x14:cfRule type="dataBar" id="{7A36EE3B-ABFC-42DC-AB44-2E1518736ADD}">
            <x14:dataBar minLength="0" maxLength="100" border="1" negativeBarBorderColorSameAsPositive="0">
              <x14:cfvo type="autoMin"/>
              <x14:cfvo type="autoMax"/>
              <x14:borderColor rgb="FFD6007B"/>
              <x14:negativeFillColor rgb="FFFF0000"/>
              <x14:negativeBorderColor rgb="FFFF0000"/>
              <x14:axisColor rgb="FF000000"/>
            </x14:dataBar>
          </x14:cfRule>
          <xm:sqref>K5:K7</xm:sqref>
        </x14:conditionalFormatting>
        <x14:conditionalFormatting xmlns:xm="http://schemas.microsoft.com/office/excel/2006/main">
          <x14:cfRule type="dataBar" id="{E3CCBCEE-C652-4BCD-B582-63D8EEAC0460}">
            <x14:dataBar minLength="0" maxLength="100" border="1" negativeBarBorderColorSameAsPositive="0">
              <x14:cfvo type="autoMin"/>
              <x14:cfvo type="autoMax"/>
              <x14:borderColor rgb="FFD6007B"/>
              <x14:negativeFillColor rgb="FFFF0000"/>
              <x14:negativeBorderColor rgb="FFFF0000"/>
              <x14:axisColor rgb="FF000000"/>
            </x14:dataBar>
          </x14:cfRule>
          <xm:sqref>L5:L7</xm:sqref>
        </x14:conditionalFormatting>
        <x14:conditionalFormatting xmlns:xm="http://schemas.microsoft.com/office/excel/2006/main">
          <x14:cfRule type="dataBar" id="{ED9EE858-405E-4F8B-9C5E-25B6A2E251D2}">
            <x14:dataBar minLength="0" maxLength="100" border="1" negativeBarBorderColorSameAsPositive="0">
              <x14:cfvo type="autoMin"/>
              <x14:cfvo type="autoMax"/>
              <x14:borderColor rgb="FFD6007B"/>
              <x14:negativeFillColor rgb="FFFF0000"/>
              <x14:negativeBorderColor rgb="FFFF0000"/>
              <x14:axisColor rgb="FF000000"/>
            </x14:dataBar>
          </x14:cfRule>
          <xm:sqref>M5:M7</xm:sqref>
        </x14:conditionalFormatting>
        <x14:conditionalFormatting xmlns:xm="http://schemas.microsoft.com/office/excel/2006/main">
          <x14:cfRule type="dataBar" id="{CC6C742B-DDA1-4C24-B032-E0FE3A0BAF86}">
            <x14:dataBar minLength="0" maxLength="100" border="1" negativeBarBorderColorSameAsPositive="0">
              <x14:cfvo type="autoMin"/>
              <x14:cfvo type="autoMax"/>
              <x14:borderColor rgb="FFD6007B"/>
              <x14:negativeFillColor rgb="FFFF0000"/>
              <x14:negativeBorderColor rgb="FFFF0000"/>
              <x14:axisColor rgb="FF000000"/>
            </x14:dataBar>
          </x14:cfRule>
          <xm:sqref>N5:N7</xm:sqref>
        </x14:conditionalFormatting>
        <x14:conditionalFormatting xmlns:xm="http://schemas.microsoft.com/office/excel/2006/main">
          <x14:cfRule type="dataBar" id="{36325CDB-9BA9-4ADE-A9FB-F0EFD93E8859}">
            <x14:dataBar minLength="0" maxLength="100" border="1" negativeBarBorderColorSameAsPositive="0">
              <x14:cfvo type="autoMin"/>
              <x14:cfvo type="autoMax"/>
              <x14:borderColor rgb="FFD6007B"/>
              <x14:negativeFillColor rgb="FFFF0000"/>
              <x14:negativeBorderColor rgb="FFFF0000"/>
              <x14:axisColor rgb="FF000000"/>
            </x14:dataBar>
          </x14:cfRule>
          <xm:sqref>O5:O7</xm:sqref>
        </x14:conditionalFormatting>
        <x14:conditionalFormatting xmlns:xm="http://schemas.microsoft.com/office/excel/2006/main">
          <x14:cfRule type="dataBar" id="{57D8ED24-BBDD-451A-B14E-8FD4568AB389}">
            <x14:dataBar minLength="0" maxLength="100" border="1" negativeBarBorderColorSameAsPositive="0">
              <x14:cfvo type="autoMin"/>
              <x14:cfvo type="autoMax"/>
              <x14:borderColor rgb="FFD6007B"/>
              <x14:negativeFillColor rgb="FFFF0000"/>
              <x14:negativeBorderColor rgb="FFFF0000"/>
              <x14:axisColor rgb="FF000000"/>
            </x14:dataBar>
          </x14:cfRule>
          <xm:sqref>P5:P7</xm:sqref>
        </x14:conditionalFormatting>
        <x14:conditionalFormatting xmlns:xm="http://schemas.microsoft.com/office/excel/2006/main">
          <x14:cfRule type="dataBar" id="{9CA6DBCE-E4E8-4600-A15A-95867B151176}">
            <x14:dataBar minLength="0" maxLength="100" border="1" negativeBarBorderColorSameAsPositive="0">
              <x14:cfvo type="autoMin"/>
              <x14:cfvo type="autoMax"/>
              <x14:borderColor rgb="FFD6007B"/>
              <x14:negativeFillColor rgb="FFFF0000"/>
              <x14:negativeBorderColor rgb="FFFF0000"/>
              <x14:axisColor rgb="FF000000"/>
            </x14:dataBar>
          </x14:cfRule>
          <xm:sqref>Q5:Q7</xm:sqref>
        </x14:conditionalFormatting>
        <x14:conditionalFormatting xmlns:xm="http://schemas.microsoft.com/office/excel/2006/main">
          <x14:cfRule type="dataBar" id="{5102D4A5-0E75-43D2-8927-801C036A8864}">
            <x14:dataBar minLength="0" maxLength="100" border="1" negativeBarBorderColorSameAsPositive="0">
              <x14:cfvo type="autoMin"/>
              <x14:cfvo type="autoMax"/>
              <x14:borderColor rgb="FFD6007B"/>
              <x14:negativeFillColor rgb="FFFF0000"/>
              <x14:negativeBorderColor rgb="FFFF0000"/>
              <x14:axisColor rgb="FF000000"/>
            </x14:dataBar>
          </x14:cfRule>
          <xm:sqref>S5:S7</xm:sqref>
        </x14:conditionalFormatting>
        <x14:conditionalFormatting xmlns:xm="http://schemas.microsoft.com/office/excel/2006/main">
          <x14:cfRule type="dataBar" id="{06E9154A-5952-4E31-B654-FA0855577493}">
            <x14:dataBar minLength="0" maxLength="100" border="1" negativeBarBorderColorSameAsPositive="0">
              <x14:cfvo type="autoMin"/>
              <x14:cfvo type="autoMax"/>
              <x14:borderColor rgb="FFD6007B"/>
              <x14:negativeFillColor rgb="FFFF0000"/>
              <x14:negativeBorderColor rgb="FFFF0000"/>
              <x14:axisColor rgb="FF000000"/>
            </x14:dataBar>
          </x14:cfRule>
          <xm:sqref>R5:R7</xm:sqref>
        </x14:conditionalFormatting>
        <x14:conditionalFormatting xmlns:xm="http://schemas.microsoft.com/office/excel/2006/main">
          <x14:cfRule type="dataBar" id="{D8AC7F31-70AC-4875-A85C-72710C13B99D}">
            <x14:dataBar minLength="0" maxLength="100" border="1" negativeBarBorderColorSameAsPositive="0">
              <x14:cfvo type="autoMin"/>
              <x14:cfvo type="autoMax"/>
              <x14:borderColor rgb="FFD6007B"/>
              <x14:negativeFillColor rgb="FFFF0000"/>
              <x14:negativeBorderColor rgb="FFFF0000"/>
              <x14:axisColor rgb="FF000000"/>
            </x14:dataBar>
          </x14:cfRule>
          <xm:sqref>T5:T7</xm:sqref>
        </x14:conditionalFormatting>
        <x14:conditionalFormatting xmlns:xm="http://schemas.microsoft.com/office/excel/2006/main">
          <x14:cfRule type="dataBar" id="{A1EDBF1F-D939-429B-938E-8B68BCEB884D}">
            <x14:dataBar minLength="0" maxLength="100" border="1" negativeBarBorderColorSameAsPositive="0">
              <x14:cfvo type="autoMin"/>
              <x14:cfvo type="autoMax"/>
              <x14:borderColor rgb="FFD6007B"/>
              <x14:negativeFillColor rgb="FFFF0000"/>
              <x14:negativeBorderColor rgb="FFFF0000"/>
              <x14:axisColor rgb="FF000000"/>
            </x14:dataBar>
          </x14:cfRule>
          <xm:sqref>D5:D7</xm:sqref>
        </x14:conditionalFormatting>
        <x14:conditionalFormatting xmlns:xm="http://schemas.microsoft.com/office/excel/2006/main">
          <x14:cfRule type="dataBar" id="{3659AA1B-C558-4A25-B4D8-AEDC30BC51DE}">
            <x14:dataBar minLength="0" maxLength="100" border="1" negativeBarBorderColorSameAsPositive="0">
              <x14:cfvo type="autoMin"/>
              <x14:cfvo type="autoMax"/>
              <x14:borderColor rgb="FFD6007B"/>
              <x14:negativeFillColor rgb="FFFF0000"/>
              <x14:negativeBorderColor rgb="FFFF0000"/>
              <x14:axisColor rgb="FF000000"/>
            </x14:dataBar>
          </x14:cfRule>
          <xm:sqref>C5:C7</xm:sqref>
        </x14:conditionalFormatting>
        <x14:conditionalFormatting xmlns:xm="http://schemas.microsoft.com/office/excel/2006/main">
          <x14:cfRule type="iconSet" priority="1" id="{4429B824-1BC6-4DF6-BD3B-B50B1F30DF5D}">
            <x14:iconSet iconSet="3Stars">
              <x14:cfvo type="percent">
                <xm:f>0</xm:f>
              </x14:cfvo>
              <x14:cfvo type="percent">
                <xm:f>33</xm:f>
              </x14:cfvo>
              <x14:cfvo type="percent">
                <xm:f>67</xm:f>
              </x14:cfvo>
            </x14:iconSet>
          </x14:cfRule>
          <xm:sqref>A3:XFD3</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31D2F-EFD0-4927-B585-6BE256574F18}">
  <dimension ref="A1:AA7"/>
  <sheetViews>
    <sheetView zoomScaleNormal="100" workbookViewId="0">
      <pane ySplit="2" topLeftCell="A3" activePane="bottomLeft" state="frozen"/>
      <selection pane="bottomLeft" activeCell="I29" sqref="I29"/>
    </sheetView>
  </sheetViews>
  <sheetFormatPr defaultRowHeight="15" customHeight="1" x14ac:dyDescent="0.3"/>
  <cols>
    <col min="1" max="1" width="27" style="3" customWidth="1"/>
    <col min="2" max="27" width="11.6640625" customWidth="1"/>
  </cols>
  <sheetData>
    <row r="1" spans="1:27" ht="14.4" x14ac:dyDescent="0.3">
      <c r="B1" s="119" t="s">
        <v>47</v>
      </c>
      <c r="C1" s="120"/>
      <c r="D1" s="120"/>
      <c r="E1" s="120"/>
      <c r="F1" s="120"/>
      <c r="G1" s="120"/>
      <c r="H1" s="120"/>
      <c r="I1" s="120"/>
      <c r="J1" s="120"/>
      <c r="K1" s="120"/>
      <c r="L1" s="120"/>
      <c r="M1" s="120"/>
      <c r="N1" s="120"/>
      <c r="O1" s="120"/>
      <c r="P1" s="120"/>
      <c r="Q1" s="120"/>
      <c r="R1" s="120"/>
      <c r="S1" s="120"/>
      <c r="T1" s="120"/>
      <c r="U1" s="120"/>
      <c r="V1" s="120"/>
    </row>
    <row r="2" spans="1:27" s="4" customFormat="1" ht="43.2" x14ac:dyDescent="0.3">
      <c r="A2" s="6"/>
      <c r="B2" s="43" t="s">
        <v>48</v>
      </c>
      <c r="C2" s="44" t="s">
        <v>49</v>
      </c>
      <c r="D2" s="44" t="s">
        <v>50</v>
      </c>
      <c r="E2" s="44" t="s">
        <v>51</v>
      </c>
      <c r="F2" s="44" t="s">
        <v>52</v>
      </c>
      <c r="G2" s="44" t="s">
        <v>53</v>
      </c>
      <c r="H2" s="44" t="s">
        <v>54</v>
      </c>
      <c r="I2" s="45" t="s">
        <v>55</v>
      </c>
      <c r="J2" s="45" t="s">
        <v>56</v>
      </c>
      <c r="K2" s="45" t="s">
        <v>57</v>
      </c>
      <c r="L2" s="45" t="s">
        <v>58</v>
      </c>
      <c r="M2" s="46" t="s">
        <v>59</v>
      </c>
      <c r="N2" s="46" t="s">
        <v>60</v>
      </c>
      <c r="O2" s="46" t="s">
        <v>61</v>
      </c>
      <c r="P2" s="46" t="s">
        <v>62</v>
      </c>
      <c r="Q2" s="46" t="s">
        <v>63</v>
      </c>
      <c r="R2" s="47" t="s">
        <v>64</v>
      </c>
      <c r="S2" s="47" t="s">
        <v>65</v>
      </c>
      <c r="T2" s="48" t="s">
        <v>66</v>
      </c>
      <c r="U2" s="48" t="s">
        <v>67</v>
      </c>
      <c r="V2" s="48" t="s">
        <v>68</v>
      </c>
      <c r="W2" s="48" t="s">
        <v>69</v>
      </c>
      <c r="X2" s="48" t="s">
        <v>70</v>
      </c>
      <c r="Y2" s="48" t="s">
        <v>71</v>
      </c>
      <c r="Z2" s="48" t="s">
        <v>72</v>
      </c>
      <c r="AA2" s="49" t="s">
        <v>73</v>
      </c>
    </row>
    <row r="3" spans="1:27" ht="14.4" x14ac:dyDescent="0.3">
      <c r="A3" s="15" t="s">
        <v>10</v>
      </c>
      <c r="B3" s="10">
        <f>SUMPRODUCT(Parts!3:3,Parts!10:10)</f>
        <v>140</v>
      </c>
      <c r="C3" s="1">
        <f>SUMPRODUCT(Parts!3:3,Parts!11:11)</f>
        <v>370</v>
      </c>
      <c r="D3" s="1">
        <f>SUMPRODUCT(Parts!3:3,Parts!12:12)</f>
        <v>562</v>
      </c>
      <c r="E3" s="1">
        <f>SUMPRODUCT(Parts!3:3,Parts!13:13)</f>
        <v>690</v>
      </c>
      <c r="F3" s="1">
        <f>SUMPRODUCT(Parts!3:3,Parts!14:14)</f>
        <v>1010</v>
      </c>
      <c r="G3" s="1">
        <f>SUMPRODUCT(Parts!3:3,Parts!15:15)</f>
        <v>370</v>
      </c>
      <c r="H3" s="1">
        <f>SUMPRODUCT(Parts!3:3,Parts!16:16)</f>
        <v>860</v>
      </c>
      <c r="I3" s="1">
        <f>SUMPRODUCT(Parts!3:3,Parts!17:17)</f>
        <v>533</v>
      </c>
      <c r="J3" s="1">
        <f>SUMPRODUCT(Parts!3:3,Parts!18:18)</f>
        <v>485</v>
      </c>
      <c r="K3" s="1">
        <f>SUMPRODUCT(Parts!3:3,Parts!19:19)</f>
        <v>725</v>
      </c>
      <c r="L3" s="1">
        <f>SUMPRODUCT(Parts!3:3,Parts!20:20)</f>
        <v>1085</v>
      </c>
      <c r="M3" s="1">
        <f>SUMPRODUCT(Parts!3:3,Parts!21:21)</f>
        <v>190</v>
      </c>
      <c r="N3" s="1">
        <f>SUMPRODUCT(Parts!3:3,Parts!22:22)</f>
        <v>570</v>
      </c>
      <c r="O3" s="1">
        <f>SUMPRODUCT(Parts!3:3,Parts!23:23)</f>
        <v>810</v>
      </c>
      <c r="P3" s="1">
        <f>SUMPRODUCT(Parts!3:3,Parts!24:24)</f>
        <v>970</v>
      </c>
      <c r="Q3" s="1">
        <f>SUMPRODUCT(Parts!3:3,Parts!25:25)</f>
        <v>1910</v>
      </c>
      <c r="R3" s="1">
        <f>SUMPRODUCT(Parts!3:3,Parts!26:26)</f>
        <v>1060</v>
      </c>
      <c r="S3" s="1">
        <f>SUMPRODUCT(Parts!3:3,Parts!27:27)</f>
        <v>660</v>
      </c>
      <c r="T3" s="1">
        <f>SUMPRODUCT(Parts!3:3,Parts!28:28)</f>
        <v>1125</v>
      </c>
      <c r="U3" s="1">
        <f>SUMPRODUCT(Parts!3:3,Parts!29:29)</f>
        <v>2125</v>
      </c>
      <c r="V3" s="1">
        <f>SUMPRODUCT(Parts!3:3,Parts!30:30)</f>
        <v>2125</v>
      </c>
      <c r="W3" s="1">
        <f>SUMPRODUCT(Parts!3:3,Parts!31:31)</f>
        <v>770</v>
      </c>
      <c r="X3" s="1">
        <f>SUMPRODUCT(Parts!3:3,Parts!32:32)</f>
        <v>690</v>
      </c>
      <c r="Y3" s="1">
        <f>SUMPRODUCT(Parts!3:3,Parts!33:33)</f>
        <v>1590</v>
      </c>
      <c r="Z3" s="1">
        <f>SUMPRODUCT(Parts!3:3,Parts!34:34)</f>
        <v>240</v>
      </c>
      <c r="AA3" s="11">
        <f>SUMPRODUCT(Parts!3:3,Parts!35:35)</f>
        <v>965</v>
      </c>
    </row>
    <row r="4" spans="1:27" ht="14.4" x14ac:dyDescent="0.3">
      <c r="A4" s="16" t="s">
        <v>11</v>
      </c>
      <c r="B4" s="10">
        <v>150</v>
      </c>
      <c r="C4" s="1">
        <v>200</v>
      </c>
      <c r="D4" s="1">
        <v>200</v>
      </c>
      <c r="E4" s="1">
        <v>200</v>
      </c>
      <c r="F4" s="1">
        <v>220</v>
      </c>
      <c r="G4" s="1">
        <v>250</v>
      </c>
      <c r="H4" s="1">
        <v>250</v>
      </c>
      <c r="I4" s="1">
        <v>80</v>
      </c>
      <c r="J4" s="1">
        <v>80</v>
      </c>
      <c r="K4" s="1">
        <v>80</v>
      </c>
      <c r="L4" s="1">
        <v>80</v>
      </c>
      <c r="M4" s="1">
        <v>60</v>
      </c>
      <c r="N4" s="1">
        <v>60</v>
      </c>
      <c r="O4" s="1">
        <v>60</v>
      </c>
      <c r="P4" s="1">
        <v>70</v>
      </c>
      <c r="Q4" s="1">
        <v>150</v>
      </c>
      <c r="R4" s="1">
        <v>30</v>
      </c>
      <c r="S4" s="1">
        <v>30</v>
      </c>
      <c r="T4" s="1">
        <v>50</v>
      </c>
      <c r="U4" s="1">
        <v>50</v>
      </c>
      <c r="V4" s="1">
        <v>50</v>
      </c>
      <c r="W4" s="1">
        <v>80</v>
      </c>
      <c r="X4" s="1">
        <v>100</v>
      </c>
      <c r="Y4" s="1">
        <v>130</v>
      </c>
      <c r="Z4" s="1">
        <v>150</v>
      </c>
      <c r="AA4" s="11">
        <v>180</v>
      </c>
    </row>
    <row r="5" spans="1:27" ht="14.4" x14ac:dyDescent="0.3">
      <c r="A5" s="16" t="s">
        <v>12</v>
      </c>
      <c r="B5" s="10">
        <f>B$4/1+B$3</f>
        <v>290</v>
      </c>
      <c r="C5" s="1">
        <f>C$4/1+C$3</f>
        <v>570</v>
      </c>
      <c r="D5" s="1">
        <f t="shared" ref="D5:AA5" si="0">D$4/1+D$3</f>
        <v>762</v>
      </c>
      <c r="E5" s="1">
        <f t="shared" si="0"/>
        <v>890</v>
      </c>
      <c r="F5" s="1">
        <f t="shared" si="0"/>
        <v>1230</v>
      </c>
      <c r="G5" s="1">
        <f t="shared" si="0"/>
        <v>620</v>
      </c>
      <c r="H5" s="1">
        <f>H$4/1+H$3</f>
        <v>1110</v>
      </c>
      <c r="I5" s="1">
        <f t="shared" si="0"/>
        <v>613</v>
      </c>
      <c r="J5" s="1">
        <f t="shared" si="0"/>
        <v>565</v>
      </c>
      <c r="K5" s="1">
        <f t="shared" si="0"/>
        <v>805</v>
      </c>
      <c r="L5" s="1">
        <f t="shared" si="0"/>
        <v>1165</v>
      </c>
      <c r="M5" s="1">
        <f t="shared" si="0"/>
        <v>250</v>
      </c>
      <c r="N5" s="1">
        <f t="shared" si="0"/>
        <v>630</v>
      </c>
      <c r="O5" s="1">
        <f t="shared" si="0"/>
        <v>870</v>
      </c>
      <c r="P5" s="1">
        <f t="shared" si="0"/>
        <v>1040</v>
      </c>
      <c r="Q5" s="1">
        <f t="shared" si="0"/>
        <v>2060</v>
      </c>
      <c r="R5" s="1">
        <f t="shared" si="0"/>
        <v>1090</v>
      </c>
      <c r="S5" s="1">
        <f t="shared" si="0"/>
        <v>690</v>
      </c>
      <c r="T5" s="1">
        <f t="shared" si="0"/>
        <v>1175</v>
      </c>
      <c r="U5" s="1">
        <f t="shared" si="0"/>
        <v>2175</v>
      </c>
      <c r="V5" s="1">
        <f t="shared" si="0"/>
        <v>2175</v>
      </c>
      <c r="W5" s="1">
        <f t="shared" si="0"/>
        <v>850</v>
      </c>
      <c r="X5" s="1">
        <f t="shared" si="0"/>
        <v>790</v>
      </c>
      <c r="Y5" s="1">
        <f t="shared" si="0"/>
        <v>1720</v>
      </c>
      <c r="Z5" s="1">
        <f t="shared" si="0"/>
        <v>390</v>
      </c>
      <c r="AA5" s="11">
        <f t="shared" si="0"/>
        <v>1145</v>
      </c>
    </row>
    <row r="6" spans="1:27" ht="14.4" x14ac:dyDescent="0.3">
      <c r="A6" s="16" t="s">
        <v>13</v>
      </c>
      <c r="B6" s="10">
        <f>B$4/10+B$3</f>
        <v>155</v>
      </c>
      <c r="C6" s="1">
        <f>C$4/10+C$3</f>
        <v>390</v>
      </c>
      <c r="D6" s="1">
        <f t="shared" ref="D6:AA6" si="1">D$4/10+D$3</f>
        <v>582</v>
      </c>
      <c r="E6" s="1">
        <f t="shared" si="1"/>
        <v>710</v>
      </c>
      <c r="F6" s="1">
        <f t="shared" si="1"/>
        <v>1032</v>
      </c>
      <c r="G6" s="1">
        <f t="shared" si="1"/>
        <v>395</v>
      </c>
      <c r="H6" s="1">
        <f>H$4/10+H$3</f>
        <v>885</v>
      </c>
      <c r="I6" s="1">
        <f t="shared" si="1"/>
        <v>541</v>
      </c>
      <c r="J6" s="1">
        <f t="shared" si="1"/>
        <v>493</v>
      </c>
      <c r="K6" s="1">
        <f t="shared" si="1"/>
        <v>733</v>
      </c>
      <c r="L6" s="1">
        <f t="shared" si="1"/>
        <v>1093</v>
      </c>
      <c r="M6" s="1">
        <f t="shared" si="1"/>
        <v>196</v>
      </c>
      <c r="N6" s="1">
        <f t="shared" si="1"/>
        <v>576</v>
      </c>
      <c r="O6" s="1">
        <f t="shared" si="1"/>
        <v>816</v>
      </c>
      <c r="P6" s="1">
        <f t="shared" si="1"/>
        <v>977</v>
      </c>
      <c r="Q6" s="1">
        <f t="shared" si="1"/>
        <v>1925</v>
      </c>
      <c r="R6" s="1">
        <f t="shared" si="1"/>
        <v>1063</v>
      </c>
      <c r="S6" s="1">
        <f t="shared" si="1"/>
        <v>663</v>
      </c>
      <c r="T6" s="1">
        <f t="shared" si="1"/>
        <v>1130</v>
      </c>
      <c r="U6" s="1">
        <f t="shared" si="1"/>
        <v>2130</v>
      </c>
      <c r="V6" s="1">
        <f t="shared" si="1"/>
        <v>2130</v>
      </c>
      <c r="W6" s="1">
        <f t="shared" si="1"/>
        <v>778</v>
      </c>
      <c r="X6" s="1">
        <f t="shared" si="1"/>
        <v>700</v>
      </c>
      <c r="Y6" s="1">
        <f t="shared" si="1"/>
        <v>1603</v>
      </c>
      <c r="Z6" s="1">
        <f t="shared" si="1"/>
        <v>255</v>
      </c>
      <c r="AA6" s="11">
        <f t="shared" si="1"/>
        <v>983</v>
      </c>
    </row>
    <row r="7" spans="1:27" ht="14.4" x14ac:dyDescent="0.3">
      <c r="A7" s="17" t="s">
        <v>14</v>
      </c>
      <c r="B7" s="12">
        <f>B$4/100+B$3</f>
        <v>141.5</v>
      </c>
      <c r="C7" s="13">
        <f>C$4/100+C$3</f>
        <v>372</v>
      </c>
      <c r="D7" s="13">
        <f t="shared" ref="D7:AA7" si="2">D$4/100+D$3</f>
        <v>564</v>
      </c>
      <c r="E7" s="13">
        <f t="shared" si="2"/>
        <v>692</v>
      </c>
      <c r="F7" s="13">
        <f t="shared" si="2"/>
        <v>1012.2</v>
      </c>
      <c r="G7" s="13">
        <f t="shared" si="2"/>
        <v>372.5</v>
      </c>
      <c r="H7" s="13">
        <f>H$4/100+H$3</f>
        <v>862.5</v>
      </c>
      <c r="I7" s="13">
        <f t="shared" si="2"/>
        <v>533.79999999999995</v>
      </c>
      <c r="J7" s="13">
        <f t="shared" si="2"/>
        <v>485.8</v>
      </c>
      <c r="K7" s="13">
        <f t="shared" si="2"/>
        <v>725.8</v>
      </c>
      <c r="L7" s="13">
        <f t="shared" si="2"/>
        <v>1085.8</v>
      </c>
      <c r="M7" s="13">
        <f t="shared" si="2"/>
        <v>190.6</v>
      </c>
      <c r="N7" s="13">
        <f t="shared" si="2"/>
        <v>570.6</v>
      </c>
      <c r="O7" s="13">
        <f t="shared" si="2"/>
        <v>810.6</v>
      </c>
      <c r="P7" s="13">
        <f t="shared" si="2"/>
        <v>970.7</v>
      </c>
      <c r="Q7" s="13">
        <f t="shared" si="2"/>
        <v>1911.5</v>
      </c>
      <c r="R7" s="13">
        <f t="shared" si="2"/>
        <v>1060.3</v>
      </c>
      <c r="S7" s="13">
        <f t="shared" si="2"/>
        <v>660.3</v>
      </c>
      <c r="T7" s="13">
        <f t="shared" si="2"/>
        <v>1125.5</v>
      </c>
      <c r="U7" s="13">
        <f t="shared" si="2"/>
        <v>2125.5</v>
      </c>
      <c r="V7" s="13">
        <f t="shared" si="2"/>
        <v>2125.5</v>
      </c>
      <c r="W7" s="13">
        <f t="shared" si="2"/>
        <v>770.8</v>
      </c>
      <c r="X7" s="13">
        <f t="shared" si="2"/>
        <v>691</v>
      </c>
      <c r="Y7" s="13">
        <f t="shared" si="2"/>
        <v>1591.3</v>
      </c>
      <c r="Z7" s="13">
        <f t="shared" si="2"/>
        <v>241.5</v>
      </c>
      <c r="AA7" s="14">
        <f t="shared" si="2"/>
        <v>966.8</v>
      </c>
    </row>
  </sheetData>
  <mergeCells count="1">
    <mergeCell ref="B1:V1"/>
  </mergeCells>
  <conditionalFormatting sqref="A3:XFD3">
    <cfRule type="dataBar" priority="34">
      <dataBar>
        <cfvo type="min"/>
        <cfvo type="max"/>
        <color rgb="FFFFB628"/>
      </dataBar>
      <extLst>
        <ext xmlns:x14="http://schemas.microsoft.com/office/spreadsheetml/2009/9/main" uri="{B025F937-C7B1-47D3-B67F-A62EFF666E3E}">
          <x14:id>{A415EB06-4626-4254-9F2A-AAC1754FB462}</x14:id>
        </ext>
      </extLst>
    </cfRule>
  </conditionalFormatting>
  <conditionalFormatting sqref="A4:XFD4">
    <cfRule type="dataBar" priority="33">
      <dataBar>
        <cfvo type="min"/>
        <cfvo type="max"/>
        <color rgb="FF638EC6"/>
      </dataBar>
      <extLst>
        <ext xmlns:x14="http://schemas.microsoft.com/office/spreadsheetml/2009/9/main" uri="{B025F937-C7B1-47D3-B67F-A62EFF666E3E}">
          <x14:id>{3A28CC9B-C3FE-4650-AE6B-75247D2A3D79}</x14:id>
        </ext>
      </extLst>
    </cfRule>
  </conditionalFormatting>
  <conditionalFormatting sqref="B5:B7">
    <cfRule type="dataBar" priority="32">
      <dataBar>
        <cfvo type="min"/>
        <cfvo type="max"/>
        <color rgb="FFFFB628"/>
      </dataBar>
      <extLst>
        <ext xmlns:x14="http://schemas.microsoft.com/office/spreadsheetml/2009/9/main" uri="{B025F937-C7B1-47D3-B67F-A62EFF666E3E}">
          <x14:id>{1596AA41-F6E3-413A-A0B6-3E820A16F1C8}</x14:id>
        </ext>
      </extLst>
    </cfRule>
  </conditionalFormatting>
  <conditionalFormatting sqref="C5:C7">
    <cfRule type="dataBar" priority="31">
      <dataBar>
        <cfvo type="min"/>
        <cfvo type="max"/>
        <color rgb="FFFFB628"/>
      </dataBar>
      <extLst>
        <ext xmlns:x14="http://schemas.microsoft.com/office/spreadsheetml/2009/9/main" uri="{B025F937-C7B1-47D3-B67F-A62EFF666E3E}">
          <x14:id>{6457C084-1B0B-4698-B551-93EA82247C0C}</x14:id>
        </ext>
      </extLst>
    </cfRule>
  </conditionalFormatting>
  <conditionalFormatting sqref="D5:D7">
    <cfRule type="dataBar" priority="30">
      <dataBar>
        <cfvo type="min"/>
        <cfvo type="max"/>
        <color rgb="FFFFB628"/>
      </dataBar>
      <extLst>
        <ext xmlns:x14="http://schemas.microsoft.com/office/spreadsheetml/2009/9/main" uri="{B025F937-C7B1-47D3-B67F-A62EFF666E3E}">
          <x14:id>{278B8A27-BB0B-418D-B1F9-F318E456AE79}</x14:id>
        </ext>
      </extLst>
    </cfRule>
  </conditionalFormatting>
  <conditionalFormatting sqref="E5:E7">
    <cfRule type="dataBar" priority="29">
      <dataBar>
        <cfvo type="min"/>
        <cfvo type="max"/>
        <color rgb="FFFFB628"/>
      </dataBar>
      <extLst>
        <ext xmlns:x14="http://schemas.microsoft.com/office/spreadsheetml/2009/9/main" uri="{B025F937-C7B1-47D3-B67F-A62EFF666E3E}">
          <x14:id>{B71D64CB-C71C-4DFC-B708-43E7C5E38F1A}</x14:id>
        </ext>
      </extLst>
    </cfRule>
  </conditionalFormatting>
  <conditionalFormatting sqref="F5:G7">
    <cfRule type="dataBar" priority="28">
      <dataBar>
        <cfvo type="min"/>
        <cfvo type="max"/>
        <color rgb="FFFFB628"/>
      </dataBar>
      <extLst>
        <ext xmlns:x14="http://schemas.microsoft.com/office/spreadsheetml/2009/9/main" uri="{B025F937-C7B1-47D3-B67F-A62EFF666E3E}">
          <x14:id>{7BF1BEE4-94A9-4D2A-8584-184DDB195D2E}</x14:id>
        </ext>
      </extLst>
    </cfRule>
  </conditionalFormatting>
  <conditionalFormatting sqref="H5:H7">
    <cfRule type="dataBar" priority="27">
      <dataBar>
        <cfvo type="min"/>
        <cfvo type="max"/>
        <color rgb="FFFFB628"/>
      </dataBar>
      <extLst>
        <ext xmlns:x14="http://schemas.microsoft.com/office/spreadsheetml/2009/9/main" uri="{B025F937-C7B1-47D3-B67F-A62EFF666E3E}">
          <x14:id>{8A881395-7361-45C2-951E-FBF41979E3E0}</x14:id>
        </ext>
      </extLst>
    </cfRule>
  </conditionalFormatting>
  <conditionalFormatting sqref="J5:J7">
    <cfRule type="dataBar" priority="26">
      <dataBar>
        <cfvo type="min"/>
        <cfvo type="max"/>
        <color rgb="FFFFB628"/>
      </dataBar>
      <extLst>
        <ext xmlns:x14="http://schemas.microsoft.com/office/spreadsheetml/2009/9/main" uri="{B025F937-C7B1-47D3-B67F-A62EFF666E3E}">
          <x14:id>{6185319A-8A6D-4328-8F1F-BBB043D44922}</x14:id>
        </ext>
      </extLst>
    </cfRule>
  </conditionalFormatting>
  <conditionalFormatting sqref="K5:K7">
    <cfRule type="dataBar" priority="25">
      <dataBar>
        <cfvo type="min"/>
        <cfvo type="max"/>
        <color rgb="FFFFB628"/>
      </dataBar>
      <extLst>
        <ext xmlns:x14="http://schemas.microsoft.com/office/spreadsheetml/2009/9/main" uri="{B025F937-C7B1-47D3-B67F-A62EFF666E3E}">
          <x14:id>{665FF799-A6FD-4C1B-AAF3-03907BA1C212}</x14:id>
        </ext>
      </extLst>
    </cfRule>
  </conditionalFormatting>
  <conditionalFormatting sqref="L5:L7">
    <cfRule type="dataBar" priority="24">
      <dataBar>
        <cfvo type="min"/>
        <cfvo type="max"/>
        <color rgb="FFFFB628"/>
      </dataBar>
      <extLst>
        <ext xmlns:x14="http://schemas.microsoft.com/office/spreadsheetml/2009/9/main" uri="{B025F937-C7B1-47D3-B67F-A62EFF666E3E}">
          <x14:id>{7FEC1B45-9306-4212-9EEC-811B264CB170}</x14:id>
        </ext>
      </extLst>
    </cfRule>
  </conditionalFormatting>
  <conditionalFormatting sqref="M5:M7">
    <cfRule type="dataBar" priority="23">
      <dataBar>
        <cfvo type="min"/>
        <cfvo type="max"/>
        <color rgb="FFFFB628"/>
      </dataBar>
      <extLst>
        <ext xmlns:x14="http://schemas.microsoft.com/office/spreadsheetml/2009/9/main" uri="{B025F937-C7B1-47D3-B67F-A62EFF666E3E}">
          <x14:id>{69133186-566C-4705-8537-53A6E2FB2C5C}</x14:id>
        </ext>
      </extLst>
    </cfRule>
  </conditionalFormatting>
  <conditionalFormatting sqref="N5:N7">
    <cfRule type="dataBar" priority="22">
      <dataBar>
        <cfvo type="min"/>
        <cfvo type="max"/>
        <color rgb="FFFFB628"/>
      </dataBar>
      <extLst>
        <ext xmlns:x14="http://schemas.microsoft.com/office/spreadsheetml/2009/9/main" uri="{B025F937-C7B1-47D3-B67F-A62EFF666E3E}">
          <x14:id>{B209AB93-DF46-4E6D-AC00-8A4B6FD597E6}</x14:id>
        </ext>
      </extLst>
    </cfRule>
  </conditionalFormatting>
  <conditionalFormatting sqref="O5:O7">
    <cfRule type="dataBar" priority="21">
      <dataBar>
        <cfvo type="min"/>
        <cfvo type="max"/>
        <color rgb="FFFFB628"/>
      </dataBar>
      <extLst>
        <ext xmlns:x14="http://schemas.microsoft.com/office/spreadsheetml/2009/9/main" uri="{B025F937-C7B1-47D3-B67F-A62EFF666E3E}">
          <x14:id>{7D98A0A0-8C43-4739-9905-3CFB3F6093DD}</x14:id>
        </ext>
      </extLst>
    </cfRule>
  </conditionalFormatting>
  <conditionalFormatting sqref="P5:P7">
    <cfRule type="dataBar" priority="20">
      <dataBar>
        <cfvo type="min"/>
        <cfvo type="max"/>
        <color rgb="FFFFB628"/>
      </dataBar>
      <extLst>
        <ext xmlns:x14="http://schemas.microsoft.com/office/spreadsheetml/2009/9/main" uri="{B025F937-C7B1-47D3-B67F-A62EFF666E3E}">
          <x14:id>{F3C76E19-7FEE-4FEA-8FC0-55185489720B}</x14:id>
        </ext>
      </extLst>
    </cfRule>
  </conditionalFormatting>
  <conditionalFormatting sqref="Q5:Q7">
    <cfRule type="dataBar" priority="19">
      <dataBar>
        <cfvo type="min"/>
        <cfvo type="max"/>
        <color rgb="FFFFB628"/>
      </dataBar>
      <extLst>
        <ext xmlns:x14="http://schemas.microsoft.com/office/spreadsheetml/2009/9/main" uri="{B025F937-C7B1-47D3-B67F-A62EFF666E3E}">
          <x14:id>{859C1B3A-F535-4FD8-BCFC-FE916577FF89}</x14:id>
        </ext>
      </extLst>
    </cfRule>
  </conditionalFormatting>
  <conditionalFormatting sqref="R5:R7">
    <cfRule type="dataBar" priority="18">
      <dataBar>
        <cfvo type="min"/>
        <cfvo type="max"/>
        <color rgb="FFFFB628"/>
      </dataBar>
      <extLst>
        <ext xmlns:x14="http://schemas.microsoft.com/office/spreadsheetml/2009/9/main" uri="{B025F937-C7B1-47D3-B67F-A62EFF666E3E}">
          <x14:id>{A891688E-2AF0-427D-A384-04569CEE5023}</x14:id>
        </ext>
      </extLst>
    </cfRule>
  </conditionalFormatting>
  <conditionalFormatting sqref="S5:S7">
    <cfRule type="dataBar" priority="17">
      <dataBar>
        <cfvo type="min"/>
        <cfvo type="max"/>
        <color rgb="FFFFB628"/>
      </dataBar>
      <extLst>
        <ext xmlns:x14="http://schemas.microsoft.com/office/spreadsheetml/2009/9/main" uri="{B025F937-C7B1-47D3-B67F-A62EFF666E3E}">
          <x14:id>{88786EAD-6337-498A-B0F7-6BD4363B8425}</x14:id>
        </ext>
      </extLst>
    </cfRule>
  </conditionalFormatting>
  <conditionalFormatting sqref="T5:T7">
    <cfRule type="dataBar" priority="16">
      <dataBar>
        <cfvo type="min"/>
        <cfvo type="max"/>
        <color rgb="FFFFB628"/>
      </dataBar>
      <extLst>
        <ext xmlns:x14="http://schemas.microsoft.com/office/spreadsheetml/2009/9/main" uri="{B025F937-C7B1-47D3-B67F-A62EFF666E3E}">
          <x14:id>{F4ED97B7-EB13-4A88-9980-6EF1068F28EF}</x14:id>
        </ext>
      </extLst>
    </cfRule>
  </conditionalFormatting>
  <conditionalFormatting sqref="U5:U7">
    <cfRule type="dataBar" priority="15">
      <dataBar>
        <cfvo type="min"/>
        <cfvo type="max"/>
        <color rgb="FFFFB628"/>
      </dataBar>
      <extLst>
        <ext xmlns:x14="http://schemas.microsoft.com/office/spreadsheetml/2009/9/main" uri="{B025F937-C7B1-47D3-B67F-A62EFF666E3E}">
          <x14:id>{6DBFBB3C-04FA-4D4F-971F-CE0E27CDE2C6}</x14:id>
        </ext>
      </extLst>
    </cfRule>
  </conditionalFormatting>
  <conditionalFormatting sqref="V5:V7">
    <cfRule type="dataBar" priority="14">
      <dataBar>
        <cfvo type="min"/>
        <cfvo type="max"/>
        <color rgb="FFFFB628"/>
      </dataBar>
      <extLst>
        <ext xmlns:x14="http://schemas.microsoft.com/office/spreadsheetml/2009/9/main" uri="{B025F937-C7B1-47D3-B67F-A62EFF666E3E}">
          <x14:id>{D452704E-83E2-40C3-8076-F41578BADC9D}</x14:id>
        </ext>
      </extLst>
    </cfRule>
  </conditionalFormatting>
  <conditionalFormatting sqref="A3:XFD3">
    <cfRule type="cellIs" dxfId="1" priority="13" operator="greaterThanOrEqual">
      <formula>1000</formula>
    </cfRule>
  </conditionalFormatting>
  <conditionalFormatting sqref="A4:XFD4">
    <cfRule type="cellIs" dxfId="0" priority="12" operator="greaterThanOrEqual">
      <formula>150</formula>
    </cfRule>
  </conditionalFormatting>
  <conditionalFormatting sqref="AA5:AA7">
    <cfRule type="dataBar" priority="7">
      <dataBar>
        <cfvo type="min"/>
        <cfvo type="max"/>
        <color rgb="FFFFB628"/>
      </dataBar>
      <extLst>
        <ext xmlns:x14="http://schemas.microsoft.com/office/spreadsheetml/2009/9/main" uri="{B025F937-C7B1-47D3-B67F-A62EFF666E3E}">
          <x14:id>{A5E68967-B192-410D-A270-BE91F9FA53BA}</x14:id>
        </ext>
      </extLst>
    </cfRule>
  </conditionalFormatting>
  <conditionalFormatting sqref="I5:I7">
    <cfRule type="dataBar" priority="6">
      <dataBar>
        <cfvo type="min"/>
        <cfvo type="max"/>
        <color rgb="FFFFB628"/>
      </dataBar>
      <extLst>
        <ext xmlns:x14="http://schemas.microsoft.com/office/spreadsheetml/2009/9/main" uri="{B025F937-C7B1-47D3-B67F-A62EFF666E3E}">
          <x14:id>{327503EC-5C53-4B3C-B87F-1B243676F745}</x14:id>
        </ext>
      </extLst>
    </cfRule>
  </conditionalFormatting>
  <conditionalFormatting sqref="W5:W7">
    <cfRule type="dataBar" priority="5">
      <dataBar>
        <cfvo type="min"/>
        <cfvo type="max"/>
        <color rgb="FFFFB628"/>
      </dataBar>
      <extLst>
        <ext xmlns:x14="http://schemas.microsoft.com/office/spreadsheetml/2009/9/main" uri="{B025F937-C7B1-47D3-B67F-A62EFF666E3E}">
          <x14:id>{739ABADE-02B8-47F6-88E6-3D90871C0088}</x14:id>
        </ext>
      </extLst>
    </cfRule>
  </conditionalFormatting>
  <conditionalFormatting sqref="X5:X7">
    <cfRule type="dataBar" priority="4">
      <dataBar>
        <cfvo type="min"/>
        <cfvo type="max"/>
        <color rgb="FFFFB628"/>
      </dataBar>
      <extLst>
        <ext xmlns:x14="http://schemas.microsoft.com/office/spreadsheetml/2009/9/main" uri="{B025F937-C7B1-47D3-B67F-A62EFF666E3E}">
          <x14:id>{BE7CA692-2EF1-49C3-A10D-6A98944AFC9A}</x14:id>
        </ext>
      </extLst>
    </cfRule>
  </conditionalFormatting>
  <conditionalFormatting sqref="Y5:Y7">
    <cfRule type="dataBar" priority="3">
      <dataBar>
        <cfvo type="min"/>
        <cfvo type="max"/>
        <color rgb="FFFFB628"/>
      </dataBar>
      <extLst>
        <ext xmlns:x14="http://schemas.microsoft.com/office/spreadsheetml/2009/9/main" uri="{B025F937-C7B1-47D3-B67F-A62EFF666E3E}">
          <x14:id>{2DD10E4A-1AA0-4C1D-8DF9-2622A7B4F6C2}</x14:id>
        </ext>
      </extLst>
    </cfRule>
  </conditionalFormatting>
  <conditionalFormatting sqref="Z5:Z7">
    <cfRule type="dataBar" priority="2">
      <dataBar>
        <cfvo type="min"/>
        <cfvo type="max"/>
        <color rgb="FFFFB628"/>
      </dataBar>
      <extLst>
        <ext xmlns:x14="http://schemas.microsoft.com/office/spreadsheetml/2009/9/main" uri="{B025F937-C7B1-47D3-B67F-A62EFF666E3E}">
          <x14:id>{C0813C79-B0BA-4C81-8865-AF39FA450BA7}</x14:id>
        </ext>
      </extLst>
    </cfRule>
  </conditionalFormatting>
  <pageMargins left="0.7" right="0.7" top="0.75" bottom="0.75" header="0.3" footer="0.3"/>
  <pageSetup orientation="portrait" horizontalDpi="300" verticalDpi="300" r:id="rId1"/>
  <extLst>
    <ext xmlns:x14="http://schemas.microsoft.com/office/spreadsheetml/2009/9/main" uri="{78C0D931-6437-407d-A8EE-F0AAD7539E65}">
      <x14:conditionalFormattings>
        <x14:conditionalFormatting xmlns:xm="http://schemas.microsoft.com/office/excel/2006/main">
          <x14:cfRule type="dataBar" id="{A415EB06-4626-4254-9F2A-AAC1754FB462}">
            <x14:dataBar minLength="0" maxLength="100" gradient="0">
              <x14:cfvo type="autoMin"/>
              <x14:cfvo type="autoMax"/>
              <x14:negativeFillColor rgb="FFFF0000"/>
              <x14:axisColor rgb="FF000000"/>
            </x14:dataBar>
          </x14:cfRule>
          <xm:sqref>A3:XFD3</xm:sqref>
        </x14:conditionalFormatting>
        <x14:conditionalFormatting xmlns:xm="http://schemas.microsoft.com/office/excel/2006/main">
          <x14:cfRule type="dataBar" id="{3A28CC9B-C3FE-4650-AE6B-75247D2A3D79}">
            <x14:dataBar minLength="0" maxLength="100" gradient="0">
              <x14:cfvo type="autoMin"/>
              <x14:cfvo type="autoMax"/>
              <x14:negativeFillColor rgb="FFFF0000"/>
              <x14:axisColor rgb="FF000000"/>
            </x14:dataBar>
          </x14:cfRule>
          <xm:sqref>A4:XFD4</xm:sqref>
        </x14:conditionalFormatting>
        <x14:conditionalFormatting xmlns:xm="http://schemas.microsoft.com/office/excel/2006/main">
          <x14:cfRule type="dataBar" id="{1596AA41-F6E3-413A-A0B6-3E820A16F1C8}">
            <x14:dataBar minLength="0" maxLength="100" border="1" negativeBarBorderColorSameAsPositive="0">
              <x14:cfvo type="autoMin"/>
              <x14:cfvo type="autoMax"/>
              <x14:borderColor rgb="FFFFB628"/>
              <x14:negativeFillColor rgb="FFFF0000"/>
              <x14:negativeBorderColor rgb="FFFF0000"/>
              <x14:axisColor rgb="FF000000"/>
            </x14:dataBar>
          </x14:cfRule>
          <xm:sqref>B5:B7</xm:sqref>
        </x14:conditionalFormatting>
        <x14:conditionalFormatting xmlns:xm="http://schemas.microsoft.com/office/excel/2006/main">
          <x14:cfRule type="dataBar" id="{6457C084-1B0B-4698-B551-93EA82247C0C}">
            <x14:dataBar minLength="0" maxLength="100" border="1" negativeBarBorderColorSameAsPositive="0">
              <x14:cfvo type="autoMin"/>
              <x14:cfvo type="autoMax"/>
              <x14:borderColor rgb="FFFFB628"/>
              <x14:negativeFillColor rgb="FFFF0000"/>
              <x14:negativeBorderColor rgb="FFFF0000"/>
              <x14:axisColor rgb="FF000000"/>
            </x14:dataBar>
          </x14:cfRule>
          <xm:sqref>C5:C7</xm:sqref>
        </x14:conditionalFormatting>
        <x14:conditionalFormatting xmlns:xm="http://schemas.microsoft.com/office/excel/2006/main">
          <x14:cfRule type="dataBar" id="{278B8A27-BB0B-418D-B1F9-F318E456AE79}">
            <x14:dataBar minLength="0" maxLength="100" border="1" negativeBarBorderColorSameAsPositive="0">
              <x14:cfvo type="autoMin"/>
              <x14:cfvo type="autoMax"/>
              <x14:borderColor rgb="FFFFB628"/>
              <x14:negativeFillColor rgb="FFFF0000"/>
              <x14:negativeBorderColor rgb="FFFF0000"/>
              <x14:axisColor rgb="FF000000"/>
            </x14:dataBar>
          </x14:cfRule>
          <xm:sqref>D5:D7</xm:sqref>
        </x14:conditionalFormatting>
        <x14:conditionalFormatting xmlns:xm="http://schemas.microsoft.com/office/excel/2006/main">
          <x14:cfRule type="dataBar" id="{B71D64CB-C71C-4DFC-B708-43E7C5E38F1A}">
            <x14:dataBar minLength="0" maxLength="100" border="1" negativeBarBorderColorSameAsPositive="0">
              <x14:cfvo type="autoMin"/>
              <x14:cfvo type="autoMax"/>
              <x14:borderColor rgb="FFFFB628"/>
              <x14:negativeFillColor rgb="FFFF0000"/>
              <x14:negativeBorderColor rgb="FFFF0000"/>
              <x14:axisColor rgb="FF000000"/>
            </x14:dataBar>
          </x14:cfRule>
          <xm:sqref>E5:E7</xm:sqref>
        </x14:conditionalFormatting>
        <x14:conditionalFormatting xmlns:xm="http://schemas.microsoft.com/office/excel/2006/main">
          <x14:cfRule type="dataBar" id="{7BF1BEE4-94A9-4D2A-8584-184DDB195D2E}">
            <x14:dataBar minLength="0" maxLength="100" border="1" negativeBarBorderColorSameAsPositive="0">
              <x14:cfvo type="autoMin"/>
              <x14:cfvo type="autoMax"/>
              <x14:borderColor rgb="FFFFB628"/>
              <x14:negativeFillColor rgb="FFFF0000"/>
              <x14:negativeBorderColor rgb="FFFF0000"/>
              <x14:axisColor rgb="FF000000"/>
            </x14:dataBar>
          </x14:cfRule>
          <xm:sqref>F5:G7</xm:sqref>
        </x14:conditionalFormatting>
        <x14:conditionalFormatting xmlns:xm="http://schemas.microsoft.com/office/excel/2006/main">
          <x14:cfRule type="dataBar" id="{8A881395-7361-45C2-951E-FBF41979E3E0}">
            <x14:dataBar minLength="0" maxLength="100" border="1" negativeBarBorderColorSameAsPositive="0">
              <x14:cfvo type="autoMin"/>
              <x14:cfvo type="autoMax"/>
              <x14:borderColor rgb="FFFFB628"/>
              <x14:negativeFillColor rgb="FFFF0000"/>
              <x14:negativeBorderColor rgb="FFFF0000"/>
              <x14:axisColor rgb="FF000000"/>
            </x14:dataBar>
          </x14:cfRule>
          <xm:sqref>H5:H7</xm:sqref>
        </x14:conditionalFormatting>
        <x14:conditionalFormatting xmlns:xm="http://schemas.microsoft.com/office/excel/2006/main">
          <x14:cfRule type="dataBar" id="{6185319A-8A6D-4328-8F1F-BBB043D44922}">
            <x14:dataBar minLength="0" maxLength="100" border="1" negativeBarBorderColorSameAsPositive="0">
              <x14:cfvo type="autoMin"/>
              <x14:cfvo type="autoMax"/>
              <x14:borderColor rgb="FFFFB628"/>
              <x14:negativeFillColor rgb="FFFF0000"/>
              <x14:negativeBorderColor rgb="FFFF0000"/>
              <x14:axisColor rgb="FF000000"/>
            </x14:dataBar>
          </x14:cfRule>
          <xm:sqref>J5:J7</xm:sqref>
        </x14:conditionalFormatting>
        <x14:conditionalFormatting xmlns:xm="http://schemas.microsoft.com/office/excel/2006/main">
          <x14:cfRule type="dataBar" id="{665FF799-A6FD-4C1B-AAF3-03907BA1C212}">
            <x14:dataBar minLength="0" maxLength="100" border="1" negativeBarBorderColorSameAsPositive="0">
              <x14:cfvo type="autoMin"/>
              <x14:cfvo type="autoMax"/>
              <x14:borderColor rgb="FFFFB628"/>
              <x14:negativeFillColor rgb="FFFF0000"/>
              <x14:negativeBorderColor rgb="FFFF0000"/>
              <x14:axisColor rgb="FF000000"/>
            </x14:dataBar>
          </x14:cfRule>
          <xm:sqref>K5:K7</xm:sqref>
        </x14:conditionalFormatting>
        <x14:conditionalFormatting xmlns:xm="http://schemas.microsoft.com/office/excel/2006/main">
          <x14:cfRule type="dataBar" id="{7FEC1B45-9306-4212-9EEC-811B264CB170}">
            <x14:dataBar minLength="0" maxLength="100" border="1" negativeBarBorderColorSameAsPositive="0">
              <x14:cfvo type="autoMin"/>
              <x14:cfvo type="autoMax"/>
              <x14:borderColor rgb="FFFFB628"/>
              <x14:negativeFillColor rgb="FFFF0000"/>
              <x14:negativeBorderColor rgb="FFFF0000"/>
              <x14:axisColor rgb="FF000000"/>
            </x14:dataBar>
          </x14:cfRule>
          <xm:sqref>L5:L7</xm:sqref>
        </x14:conditionalFormatting>
        <x14:conditionalFormatting xmlns:xm="http://schemas.microsoft.com/office/excel/2006/main">
          <x14:cfRule type="dataBar" id="{69133186-566C-4705-8537-53A6E2FB2C5C}">
            <x14:dataBar minLength="0" maxLength="100" border="1" negativeBarBorderColorSameAsPositive="0">
              <x14:cfvo type="autoMin"/>
              <x14:cfvo type="autoMax"/>
              <x14:borderColor rgb="FFFFB628"/>
              <x14:negativeFillColor rgb="FFFF0000"/>
              <x14:negativeBorderColor rgb="FFFF0000"/>
              <x14:axisColor rgb="FF000000"/>
            </x14:dataBar>
          </x14:cfRule>
          <xm:sqref>M5:M7</xm:sqref>
        </x14:conditionalFormatting>
        <x14:conditionalFormatting xmlns:xm="http://schemas.microsoft.com/office/excel/2006/main">
          <x14:cfRule type="dataBar" id="{B209AB93-DF46-4E6D-AC00-8A4B6FD597E6}">
            <x14:dataBar minLength="0" maxLength="100" border="1" negativeBarBorderColorSameAsPositive="0">
              <x14:cfvo type="autoMin"/>
              <x14:cfvo type="autoMax"/>
              <x14:borderColor rgb="FFFFB628"/>
              <x14:negativeFillColor rgb="FFFF0000"/>
              <x14:negativeBorderColor rgb="FFFF0000"/>
              <x14:axisColor rgb="FF000000"/>
            </x14:dataBar>
          </x14:cfRule>
          <xm:sqref>N5:N7</xm:sqref>
        </x14:conditionalFormatting>
        <x14:conditionalFormatting xmlns:xm="http://schemas.microsoft.com/office/excel/2006/main">
          <x14:cfRule type="dataBar" id="{7D98A0A0-8C43-4739-9905-3CFB3F6093DD}">
            <x14:dataBar minLength="0" maxLength="100" border="1" negativeBarBorderColorSameAsPositive="0">
              <x14:cfvo type="autoMin"/>
              <x14:cfvo type="autoMax"/>
              <x14:borderColor rgb="FFFFB628"/>
              <x14:negativeFillColor rgb="FFFF0000"/>
              <x14:negativeBorderColor rgb="FFFF0000"/>
              <x14:axisColor rgb="FF000000"/>
            </x14:dataBar>
          </x14:cfRule>
          <xm:sqref>O5:O7</xm:sqref>
        </x14:conditionalFormatting>
        <x14:conditionalFormatting xmlns:xm="http://schemas.microsoft.com/office/excel/2006/main">
          <x14:cfRule type="dataBar" id="{F3C76E19-7FEE-4FEA-8FC0-55185489720B}">
            <x14:dataBar minLength="0" maxLength="100" border="1" negativeBarBorderColorSameAsPositive="0">
              <x14:cfvo type="autoMin"/>
              <x14:cfvo type="autoMax"/>
              <x14:borderColor rgb="FFFFB628"/>
              <x14:negativeFillColor rgb="FFFF0000"/>
              <x14:negativeBorderColor rgb="FFFF0000"/>
              <x14:axisColor rgb="FF000000"/>
            </x14:dataBar>
          </x14:cfRule>
          <xm:sqref>P5:P7</xm:sqref>
        </x14:conditionalFormatting>
        <x14:conditionalFormatting xmlns:xm="http://schemas.microsoft.com/office/excel/2006/main">
          <x14:cfRule type="dataBar" id="{859C1B3A-F535-4FD8-BCFC-FE916577FF89}">
            <x14:dataBar minLength="0" maxLength="100" border="1" negativeBarBorderColorSameAsPositive="0">
              <x14:cfvo type="autoMin"/>
              <x14:cfvo type="autoMax"/>
              <x14:borderColor rgb="FFFFB628"/>
              <x14:negativeFillColor rgb="FFFF0000"/>
              <x14:negativeBorderColor rgb="FFFF0000"/>
              <x14:axisColor rgb="FF000000"/>
            </x14:dataBar>
          </x14:cfRule>
          <xm:sqref>Q5:Q7</xm:sqref>
        </x14:conditionalFormatting>
        <x14:conditionalFormatting xmlns:xm="http://schemas.microsoft.com/office/excel/2006/main">
          <x14:cfRule type="dataBar" id="{A891688E-2AF0-427D-A384-04569CEE5023}">
            <x14:dataBar minLength="0" maxLength="100" border="1" negativeBarBorderColorSameAsPositive="0">
              <x14:cfvo type="autoMin"/>
              <x14:cfvo type="autoMax"/>
              <x14:borderColor rgb="FFFFB628"/>
              <x14:negativeFillColor rgb="FFFF0000"/>
              <x14:negativeBorderColor rgb="FFFF0000"/>
              <x14:axisColor rgb="FF000000"/>
            </x14:dataBar>
          </x14:cfRule>
          <xm:sqref>R5:R7</xm:sqref>
        </x14:conditionalFormatting>
        <x14:conditionalFormatting xmlns:xm="http://schemas.microsoft.com/office/excel/2006/main">
          <x14:cfRule type="dataBar" id="{88786EAD-6337-498A-B0F7-6BD4363B8425}">
            <x14:dataBar minLength="0" maxLength="100" border="1" negativeBarBorderColorSameAsPositive="0">
              <x14:cfvo type="autoMin"/>
              <x14:cfvo type="autoMax"/>
              <x14:borderColor rgb="FFFFB628"/>
              <x14:negativeFillColor rgb="FFFF0000"/>
              <x14:negativeBorderColor rgb="FFFF0000"/>
              <x14:axisColor rgb="FF000000"/>
            </x14:dataBar>
          </x14:cfRule>
          <xm:sqref>S5:S7</xm:sqref>
        </x14:conditionalFormatting>
        <x14:conditionalFormatting xmlns:xm="http://schemas.microsoft.com/office/excel/2006/main">
          <x14:cfRule type="dataBar" id="{F4ED97B7-EB13-4A88-9980-6EF1068F28EF}">
            <x14:dataBar minLength="0" maxLength="100" border="1" negativeBarBorderColorSameAsPositive="0">
              <x14:cfvo type="autoMin"/>
              <x14:cfvo type="autoMax"/>
              <x14:borderColor rgb="FFFFB628"/>
              <x14:negativeFillColor rgb="FFFF0000"/>
              <x14:negativeBorderColor rgb="FFFF0000"/>
              <x14:axisColor rgb="FF000000"/>
            </x14:dataBar>
          </x14:cfRule>
          <xm:sqref>T5:T7</xm:sqref>
        </x14:conditionalFormatting>
        <x14:conditionalFormatting xmlns:xm="http://schemas.microsoft.com/office/excel/2006/main">
          <x14:cfRule type="dataBar" id="{6DBFBB3C-04FA-4D4F-971F-CE0E27CDE2C6}">
            <x14:dataBar minLength="0" maxLength="100" border="1" negativeBarBorderColorSameAsPositive="0">
              <x14:cfvo type="autoMin"/>
              <x14:cfvo type="autoMax"/>
              <x14:borderColor rgb="FFFFB628"/>
              <x14:negativeFillColor rgb="FFFF0000"/>
              <x14:negativeBorderColor rgb="FFFF0000"/>
              <x14:axisColor rgb="FF000000"/>
            </x14:dataBar>
          </x14:cfRule>
          <xm:sqref>U5:U7</xm:sqref>
        </x14:conditionalFormatting>
        <x14:conditionalFormatting xmlns:xm="http://schemas.microsoft.com/office/excel/2006/main">
          <x14:cfRule type="dataBar" id="{D452704E-83E2-40C3-8076-F41578BADC9D}">
            <x14:dataBar minLength="0" maxLength="100" border="1" negativeBarBorderColorSameAsPositive="0">
              <x14:cfvo type="autoMin"/>
              <x14:cfvo type="autoMax"/>
              <x14:borderColor rgb="FFFFB628"/>
              <x14:negativeFillColor rgb="FFFF0000"/>
              <x14:negativeBorderColor rgb="FFFF0000"/>
              <x14:axisColor rgb="FF000000"/>
            </x14:dataBar>
          </x14:cfRule>
          <xm:sqref>V5:V7</xm:sqref>
        </x14:conditionalFormatting>
        <x14:conditionalFormatting xmlns:xm="http://schemas.microsoft.com/office/excel/2006/main">
          <x14:cfRule type="dataBar" id="{A5E68967-B192-410D-A270-BE91F9FA53BA}">
            <x14:dataBar minLength="0" maxLength="100" border="1" negativeBarBorderColorSameAsPositive="0">
              <x14:cfvo type="autoMin"/>
              <x14:cfvo type="autoMax"/>
              <x14:borderColor rgb="FFFFB628"/>
              <x14:negativeFillColor rgb="FFFF0000"/>
              <x14:negativeBorderColor rgb="FFFF0000"/>
              <x14:axisColor rgb="FF000000"/>
            </x14:dataBar>
          </x14:cfRule>
          <xm:sqref>AA5:AA7</xm:sqref>
        </x14:conditionalFormatting>
        <x14:conditionalFormatting xmlns:xm="http://schemas.microsoft.com/office/excel/2006/main">
          <x14:cfRule type="dataBar" id="{327503EC-5C53-4B3C-B87F-1B243676F745}">
            <x14:dataBar minLength="0" maxLength="100" border="1" negativeBarBorderColorSameAsPositive="0">
              <x14:cfvo type="autoMin"/>
              <x14:cfvo type="autoMax"/>
              <x14:borderColor rgb="FFFFB628"/>
              <x14:negativeFillColor rgb="FFFF0000"/>
              <x14:negativeBorderColor rgb="FFFF0000"/>
              <x14:axisColor rgb="FF000000"/>
            </x14:dataBar>
          </x14:cfRule>
          <xm:sqref>I5:I7</xm:sqref>
        </x14:conditionalFormatting>
        <x14:conditionalFormatting xmlns:xm="http://schemas.microsoft.com/office/excel/2006/main">
          <x14:cfRule type="dataBar" id="{739ABADE-02B8-47F6-88E6-3D90871C0088}">
            <x14:dataBar minLength="0" maxLength="100" border="1" negativeBarBorderColorSameAsPositive="0">
              <x14:cfvo type="autoMin"/>
              <x14:cfvo type="autoMax"/>
              <x14:borderColor rgb="FFFFB628"/>
              <x14:negativeFillColor rgb="FFFF0000"/>
              <x14:negativeBorderColor rgb="FFFF0000"/>
              <x14:axisColor rgb="FF000000"/>
            </x14:dataBar>
          </x14:cfRule>
          <xm:sqref>W5:W7</xm:sqref>
        </x14:conditionalFormatting>
        <x14:conditionalFormatting xmlns:xm="http://schemas.microsoft.com/office/excel/2006/main">
          <x14:cfRule type="dataBar" id="{BE7CA692-2EF1-49C3-A10D-6A98944AFC9A}">
            <x14:dataBar minLength="0" maxLength="100" border="1" negativeBarBorderColorSameAsPositive="0">
              <x14:cfvo type="autoMin"/>
              <x14:cfvo type="autoMax"/>
              <x14:borderColor rgb="FFFFB628"/>
              <x14:negativeFillColor rgb="FFFF0000"/>
              <x14:negativeBorderColor rgb="FFFF0000"/>
              <x14:axisColor rgb="FF000000"/>
            </x14:dataBar>
          </x14:cfRule>
          <xm:sqref>X5:X7</xm:sqref>
        </x14:conditionalFormatting>
        <x14:conditionalFormatting xmlns:xm="http://schemas.microsoft.com/office/excel/2006/main">
          <x14:cfRule type="dataBar" id="{2DD10E4A-1AA0-4C1D-8DF9-2622A7B4F6C2}">
            <x14:dataBar minLength="0" maxLength="100" border="1" negativeBarBorderColorSameAsPositive="0">
              <x14:cfvo type="autoMin"/>
              <x14:cfvo type="autoMax"/>
              <x14:borderColor rgb="FFFFB628"/>
              <x14:negativeFillColor rgb="FFFF0000"/>
              <x14:negativeBorderColor rgb="FFFF0000"/>
              <x14:axisColor rgb="FF000000"/>
            </x14:dataBar>
          </x14:cfRule>
          <xm:sqref>Y5:Y7</xm:sqref>
        </x14:conditionalFormatting>
        <x14:conditionalFormatting xmlns:xm="http://schemas.microsoft.com/office/excel/2006/main">
          <x14:cfRule type="dataBar" id="{C0813C79-B0BA-4C81-8865-AF39FA450BA7}">
            <x14:dataBar minLength="0" maxLength="100" border="1" negativeBarBorderColorSameAsPositive="0">
              <x14:cfvo type="autoMin"/>
              <x14:cfvo type="autoMax"/>
              <x14:borderColor rgb="FFFFB628"/>
              <x14:negativeFillColor rgb="FFFF0000"/>
              <x14:negativeBorderColor rgb="FFFF0000"/>
              <x14:axisColor rgb="FF000000"/>
            </x14:dataBar>
          </x14:cfRule>
          <xm:sqref>Z5:Z7</xm:sqref>
        </x14:conditionalFormatting>
        <x14:conditionalFormatting xmlns:xm="http://schemas.microsoft.com/office/excel/2006/main">
          <x14:cfRule type="iconSet" priority="1" id="{903BF4A2-8AF8-4087-BF42-22C830ECBB79}">
            <x14:iconSet iconSet="3Stars">
              <x14:cfvo type="percent">
                <xm:f>0</xm:f>
              </x14:cfvo>
              <x14:cfvo type="percent">
                <xm:f>33</xm:f>
              </x14:cfvo>
              <x14:cfvo type="percent">
                <xm:f>67</xm:f>
              </x14:cfvo>
            </x14:iconSet>
          </x14:cfRule>
          <xm:sqref>A3:XFD3</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436DB-F902-444B-9917-5DB9AA74AA36}">
  <dimension ref="A1:T65"/>
  <sheetViews>
    <sheetView workbookViewId="0">
      <selection activeCell="A21" sqref="A21"/>
    </sheetView>
  </sheetViews>
  <sheetFormatPr defaultRowHeight="14.4" x14ac:dyDescent="0.3"/>
  <cols>
    <col min="1" max="1" width="35.109375" customWidth="1"/>
    <col min="4" max="4" width="14.5546875" bestFit="1" customWidth="1"/>
    <col min="5" max="5" width="10.109375" bestFit="1" customWidth="1"/>
    <col min="6" max="6" width="17" bestFit="1" customWidth="1"/>
    <col min="7" max="7" width="10.109375" bestFit="1" customWidth="1"/>
    <col min="8" max="8" width="12.33203125" bestFit="1" customWidth="1"/>
    <col min="9" max="9" width="14.109375" bestFit="1" customWidth="1"/>
    <col min="10" max="10" width="12.33203125" bestFit="1" customWidth="1"/>
    <col min="12" max="12" width="14.109375" bestFit="1" customWidth="1"/>
    <col min="20" max="20" width="11.5546875" customWidth="1"/>
  </cols>
  <sheetData>
    <row r="1" spans="1:12" ht="15" thickBot="1" x14ac:dyDescent="0.35"/>
    <row r="2" spans="1:12" ht="15" thickBot="1" x14ac:dyDescent="0.35">
      <c r="A2" s="126" t="s">
        <v>15</v>
      </c>
      <c r="B2" s="127"/>
      <c r="C2" s="127"/>
      <c r="D2" s="127"/>
      <c r="E2" s="127"/>
      <c r="F2" s="127"/>
      <c r="G2" s="127"/>
      <c r="H2" s="127"/>
      <c r="I2" s="127"/>
      <c r="J2" s="128"/>
    </row>
    <row r="3" spans="1:12" ht="15" thickBot="1" x14ac:dyDescent="0.35">
      <c r="A3" s="90"/>
      <c r="B3" s="104" t="str">
        <f>'Raw Materials'!B2</f>
        <v>Grain</v>
      </c>
      <c r="C3" s="105" t="str">
        <f>'Raw Materials'!C2</f>
        <v>Seaweed</v>
      </c>
      <c r="D3" s="105" t="str">
        <f>'Raw Materials'!D2</f>
        <v>Egg</v>
      </c>
      <c r="E3" s="105" t="str">
        <f>'Raw Materials'!E2</f>
        <v>Cucumber</v>
      </c>
      <c r="F3" s="105" t="str">
        <f>'Raw Materials'!F2</f>
        <v>Tuna</v>
      </c>
      <c r="G3" s="105" t="str">
        <f>'Raw Materials'!G2</f>
        <v>Salmon</v>
      </c>
      <c r="H3" s="105" t="str">
        <f>'Raw Materials'!H2</f>
        <v>Flatfish</v>
      </c>
      <c r="I3" s="105" t="str">
        <f>'Raw Materials'!I2</f>
        <v>Eel</v>
      </c>
      <c r="J3" s="106" t="str">
        <f>'Raw Materials'!J2</f>
        <v>Shrimp</v>
      </c>
    </row>
    <row r="4" spans="1:12" x14ac:dyDescent="0.3">
      <c r="A4" s="16" t="str">
        <f>'Refined Materials'!B2</f>
        <v>Raw rice</v>
      </c>
      <c r="B4" s="10">
        <v>1</v>
      </c>
      <c r="C4" s="1"/>
      <c r="D4" s="1"/>
      <c r="E4" s="1"/>
      <c r="F4" s="1"/>
      <c r="G4" s="1"/>
      <c r="H4" s="1"/>
      <c r="I4" s="1"/>
      <c r="J4" s="11"/>
    </row>
    <row r="5" spans="1:12" x14ac:dyDescent="0.3">
      <c r="A5" s="16" t="str">
        <f>'Refined Materials'!C2</f>
        <v>Flour</v>
      </c>
      <c r="B5" s="10">
        <v>1</v>
      </c>
      <c r="C5" s="1"/>
      <c r="D5" s="1"/>
      <c r="E5" s="1"/>
      <c r="F5" s="1"/>
      <c r="G5" s="1"/>
      <c r="H5" s="1"/>
      <c r="I5" s="1"/>
      <c r="J5" s="11"/>
    </row>
    <row r="6" spans="1:12" x14ac:dyDescent="0.3">
      <c r="A6" s="16" t="str">
        <f>'Refined Materials'!D2</f>
        <v>Dried seaweed</v>
      </c>
      <c r="B6" s="10"/>
      <c r="C6" s="1">
        <v>5</v>
      </c>
      <c r="D6" s="1"/>
      <c r="E6" s="1"/>
      <c r="F6" s="1"/>
      <c r="G6" s="1"/>
      <c r="H6" s="1"/>
      <c r="I6" s="1"/>
      <c r="J6" s="11"/>
    </row>
    <row r="7" spans="1:12" x14ac:dyDescent="0.3">
      <c r="A7" s="16" t="str">
        <f>'Refined Materials'!E2</f>
        <v>Liquid egg</v>
      </c>
      <c r="B7" s="10"/>
      <c r="C7" s="1"/>
      <c r="D7" s="1">
        <v>5</v>
      </c>
      <c r="E7" s="1"/>
      <c r="F7" s="1"/>
      <c r="G7" s="1"/>
      <c r="H7" s="1"/>
      <c r="I7" s="1"/>
      <c r="J7" s="11"/>
    </row>
    <row r="8" spans="1:12" x14ac:dyDescent="0.3">
      <c r="A8" s="16" t="str">
        <f>'Refined Materials'!F2</f>
        <v>Wahed cucumber</v>
      </c>
      <c r="B8" s="10"/>
      <c r="C8" s="1"/>
      <c r="D8" s="1"/>
      <c r="E8" s="1">
        <v>1</v>
      </c>
      <c r="F8" s="1"/>
      <c r="G8" s="1"/>
      <c r="H8" s="1"/>
      <c r="I8" s="1"/>
      <c r="J8" s="11"/>
    </row>
    <row r="9" spans="1:12" x14ac:dyDescent="0.3">
      <c r="A9" s="16" t="str">
        <f>'Refined Materials'!G2</f>
        <v>Tuna fillet</v>
      </c>
      <c r="B9" s="10"/>
      <c r="C9" s="1"/>
      <c r="D9" s="1"/>
      <c r="E9" s="1"/>
      <c r="F9" s="1">
        <v>2</v>
      </c>
      <c r="G9" s="1"/>
      <c r="H9" s="1"/>
      <c r="I9" s="1"/>
      <c r="J9" s="11"/>
    </row>
    <row r="10" spans="1:12" x14ac:dyDescent="0.3">
      <c r="A10" s="16" t="str">
        <f>'Refined Materials'!H2</f>
        <v>Salmon fillet</v>
      </c>
      <c r="B10" s="10"/>
      <c r="C10" s="1"/>
      <c r="D10" s="1"/>
      <c r="E10" s="1"/>
      <c r="F10" s="1"/>
      <c r="G10" s="1">
        <v>4</v>
      </c>
      <c r="H10" s="1"/>
      <c r="I10" s="1"/>
      <c r="J10" s="11"/>
    </row>
    <row r="11" spans="1:12" x14ac:dyDescent="0.3">
      <c r="A11" s="16" t="str">
        <f>'Refined Materials'!I2</f>
        <v>Salmon
roe sac</v>
      </c>
      <c r="B11" s="10"/>
      <c r="C11" s="1"/>
      <c r="D11" s="1"/>
      <c r="E11" s="1"/>
      <c r="F11" s="1"/>
      <c r="G11" s="1">
        <v>5</v>
      </c>
      <c r="H11" s="1"/>
      <c r="I11" s="1"/>
      <c r="J11" s="11"/>
    </row>
    <row r="12" spans="1:12" x14ac:dyDescent="0.3">
      <c r="A12" s="16" t="str">
        <f>'Refined Materials'!J2</f>
        <v>Flatfish fillet</v>
      </c>
      <c r="B12" s="10"/>
      <c r="C12" s="1"/>
      <c r="D12" s="1"/>
      <c r="E12" s="1"/>
      <c r="F12" s="1"/>
      <c r="G12" s="1"/>
      <c r="H12" s="1">
        <v>10</v>
      </c>
      <c r="I12" s="1"/>
      <c r="J12" s="11"/>
    </row>
    <row r="13" spans="1:12" ht="15" customHeight="1" x14ac:dyDescent="0.3">
      <c r="A13" s="16" t="str">
        <f>'Refined Materials'!K2</f>
        <v>Eel fillet</v>
      </c>
      <c r="B13" s="10"/>
      <c r="C13" s="1"/>
      <c r="D13" s="1"/>
      <c r="E13" s="1"/>
      <c r="F13" s="1"/>
      <c r="G13" s="1"/>
      <c r="H13" s="1"/>
      <c r="I13" s="1">
        <v>10</v>
      </c>
      <c r="J13" s="11"/>
    </row>
    <row r="14" spans="1:12" x14ac:dyDescent="0.3">
      <c r="A14" s="17" t="str">
        <f>'Refined Materials'!L2</f>
        <v>Peeled Shrimp</v>
      </c>
      <c r="B14" s="12"/>
      <c r="C14" s="13"/>
      <c r="D14" s="13"/>
      <c r="E14" s="13"/>
      <c r="F14" s="13"/>
      <c r="G14" s="13"/>
      <c r="H14" s="13"/>
      <c r="I14" s="13"/>
      <c r="J14" s="14">
        <v>10</v>
      </c>
    </row>
    <row r="16" spans="1:12" x14ac:dyDescent="0.3">
      <c r="A16" s="123" t="s">
        <v>27</v>
      </c>
      <c r="B16" s="124"/>
      <c r="C16" s="124"/>
      <c r="D16" s="124"/>
      <c r="E16" s="124"/>
      <c r="F16" s="124"/>
      <c r="G16" s="124"/>
      <c r="H16" s="124"/>
      <c r="I16" s="124"/>
      <c r="J16" s="124"/>
      <c r="K16" s="124"/>
      <c r="L16" s="125"/>
    </row>
    <row r="17" spans="1:13" x14ac:dyDescent="0.3">
      <c r="A17" s="29"/>
      <c r="B17" s="101" t="str">
        <f>'Refined Materials'!B2</f>
        <v>Raw rice</v>
      </c>
      <c r="C17" s="102" t="str">
        <f>'Refined Materials'!C2</f>
        <v>Flour</v>
      </c>
      <c r="D17" s="102" t="str">
        <f>'Refined Materials'!D2</f>
        <v>Dried seaweed</v>
      </c>
      <c r="E17" s="102" t="str">
        <f>'Refined Materials'!E2</f>
        <v>Liquid egg</v>
      </c>
      <c r="F17" s="102" t="str">
        <f>'Refined Materials'!F2</f>
        <v>Wahed cucumber</v>
      </c>
      <c r="G17" s="102" t="str">
        <f>'Refined Materials'!G2</f>
        <v>Tuna fillet</v>
      </c>
      <c r="H17" s="102" t="str">
        <f>'Refined Materials'!H2</f>
        <v>Salmon fillet</v>
      </c>
      <c r="I17" s="102" t="str">
        <f>'Refined Materials'!I2</f>
        <v>Salmon
roe sac</v>
      </c>
      <c r="J17" s="102" t="str">
        <f>'Refined Materials'!J2</f>
        <v>Flatfish fillet</v>
      </c>
      <c r="K17" s="102" t="str">
        <f>'Refined Materials'!K2</f>
        <v>Eel fillet</v>
      </c>
      <c r="L17" s="103" t="str">
        <f>'Refined Materials'!L2</f>
        <v>Peeled Shrimp</v>
      </c>
    </row>
    <row r="18" spans="1:13" x14ac:dyDescent="0.3">
      <c r="A18" s="16" t="str">
        <f>Parts!B2</f>
        <v>Cooked rice</v>
      </c>
      <c r="B18" s="10">
        <v>5</v>
      </c>
      <c r="C18" s="1"/>
      <c r="D18" s="1"/>
      <c r="E18" s="1"/>
      <c r="F18" s="1"/>
      <c r="G18" s="1"/>
      <c r="H18" s="1"/>
      <c r="I18" s="1"/>
      <c r="J18" s="1"/>
      <c r="K18" s="1"/>
      <c r="L18" s="11"/>
      <c r="M18" s="1"/>
    </row>
    <row r="19" spans="1:13" x14ac:dyDescent="0.3">
      <c r="A19" s="16" t="str">
        <f>Parts!C2</f>
        <v>Fry Batter</v>
      </c>
      <c r="B19" s="10"/>
      <c r="C19" s="1">
        <v>2</v>
      </c>
      <c r="D19" s="1"/>
      <c r="E19" s="1">
        <v>3</v>
      </c>
      <c r="F19" s="1"/>
      <c r="G19" s="1"/>
      <c r="H19" s="1"/>
      <c r="I19" s="1"/>
      <c r="J19" s="1"/>
      <c r="K19" s="1"/>
      <c r="L19" s="11"/>
      <c r="M19" s="1"/>
    </row>
    <row r="20" spans="1:13" x14ac:dyDescent="0.3">
      <c r="A20" s="16" t="str">
        <f>Parts!D2</f>
        <v>Tempura Batter</v>
      </c>
      <c r="B20" s="10"/>
      <c r="C20" s="1">
        <v>4</v>
      </c>
      <c r="D20" s="1"/>
      <c r="E20" s="1">
        <v>1</v>
      </c>
      <c r="F20" s="1"/>
      <c r="G20" s="1"/>
      <c r="H20" s="1"/>
      <c r="I20" s="1"/>
      <c r="J20" s="1"/>
      <c r="K20" s="1"/>
      <c r="L20" s="11"/>
      <c r="M20" s="1"/>
    </row>
    <row r="21" spans="1:13" x14ac:dyDescent="0.3">
      <c r="A21" s="16" t="str">
        <f>Parts!E2</f>
        <v>Seasonned seaweed</v>
      </c>
      <c r="B21" s="10"/>
      <c r="C21" s="1"/>
      <c r="D21" s="1">
        <v>2</v>
      </c>
      <c r="E21" s="1"/>
      <c r="F21" s="1"/>
      <c r="G21" s="1"/>
      <c r="H21" s="1"/>
      <c r="I21" s="1"/>
      <c r="J21" s="1"/>
      <c r="K21" s="1"/>
      <c r="L21" s="11"/>
      <c r="M21" s="1"/>
    </row>
    <row r="22" spans="1:13" x14ac:dyDescent="0.3">
      <c r="A22" s="16" t="str">
        <f>Parts!F2</f>
        <v>Tamagoyaki (Cooked egg)</v>
      </c>
      <c r="B22" s="10"/>
      <c r="C22" s="1"/>
      <c r="D22" s="1"/>
      <c r="E22" s="1">
        <v>2</v>
      </c>
      <c r="F22" s="1"/>
      <c r="G22" s="1"/>
      <c r="H22" s="1"/>
      <c r="I22" s="1"/>
      <c r="J22" s="1"/>
      <c r="K22" s="1"/>
      <c r="L22" s="11"/>
      <c r="M22" s="1"/>
    </row>
    <row r="23" spans="1:13" x14ac:dyDescent="0.3">
      <c r="A23" s="16" t="str">
        <f>Parts!G2</f>
        <v>Thin cut cucumber</v>
      </c>
      <c r="B23" s="10"/>
      <c r="C23" s="1"/>
      <c r="D23" s="1"/>
      <c r="E23" s="1"/>
      <c r="F23" s="1">
        <v>2</v>
      </c>
      <c r="G23" s="1"/>
      <c r="H23" s="1"/>
      <c r="I23" s="1"/>
      <c r="J23" s="1"/>
      <c r="K23" s="1"/>
      <c r="L23" s="11"/>
      <c r="M23" s="1"/>
    </row>
    <row r="24" spans="1:13" x14ac:dyDescent="0.3">
      <c r="A24" s="16" t="str">
        <f>Parts!H2</f>
        <v>Long cut cucumber</v>
      </c>
      <c r="B24" s="10"/>
      <c r="C24" s="1"/>
      <c r="D24" s="1"/>
      <c r="E24" s="1"/>
      <c r="F24" s="1">
        <v>2</v>
      </c>
      <c r="G24" s="1"/>
      <c r="H24" s="1"/>
      <c r="I24" s="1"/>
      <c r="J24" s="1"/>
      <c r="K24" s="1"/>
      <c r="L24" s="11"/>
      <c r="M24" s="1"/>
    </row>
    <row r="25" spans="1:13" x14ac:dyDescent="0.3">
      <c r="A25" s="16" t="str">
        <f>Parts!I2</f>
        <v>Diced tuna</v>
      </c>
      <c r="B25" s="10"/>
      <c r="C25" s="1"/>
      <c r="D25" s="1"/>
      <c r="E25" s="1"/>
      <c r="F25" s="1"/>
      <c r="G25" s="1">
        <v>2</v>
      </c>
      <c r="H25" s="1"/>
      <c r="I25" s="1"/>
      <c r="J25" s="1"/>
      <c r="K25" s="1"/>
      <c r="L25" s="11"/>
      <c r="M25" s="1"/>
    </row>
    <row r="26" spans="1:13" x14ac:dyDescent="0.3">
      <c r="A26" s="16" t="str">
        <f>Parts!J2</f>
        <v>Long cut tuna</v>
      </c>
      <c r="B26" s="10"/>
      <c r="C26" s="1"/>
      <c r="D26" s="1"/>
      <c r="E26" s="1"/>
      <c r="F26" s="1"/>
      <c r="G26" s="1">
        <v>2</v>
      </c>
      <c r="H26" s="1"/>
      <c r="I26" s="1"/>
      <c r="J26" s="1"/>
      <c r="K26" s="1"/>
      <c r="L26" s="11"/>
      <c r="M26" s="1"/>
    </row>
    <row r="27" spans="1:13" x14ac:dyDescent="0.3">
      <c r="A27" s="16" t="str">
        <f>Parts!K2</f>
        <v>Tuna sashimi</v>
      </c>
      <c r="B27" s="10"/>
      <c r="C27" s="1"/>
      <c r="D27" s="1"/>
      <c r="E27" s="1"/>
      <c r="F27" s="1"/>
      <c r="G27" s="1">
        <v>2</v>
      </c>
      <c r="H27" s="1"/>
      <c r="I27" s="1"/>
      <c r="J27" s="1"/>
      <c r="K27" s="1"/>
      <c r="L27" s="11"/>
      <c r="M27" s="1"/>
    </row>
    <row r="28" spans="1:13" x14ac:dyDescent="0.3">
      <c r="A28" s="16" t="str">
        <f>Parts!L2</f>
        <v>Diced salmon</v>
      </c>
      <c r="B28" s="10"/>
      <c r="C28" s="1"/>
      <c r="D28" s="1"/>
      <c r="E28" s="1"/>
      <c r="F28" s="1"/>
      <c r="G28" s="1"/>
      <c r="H28" s="1">
        <v>2</v>
      </c>
      <c r="I28" s="1"/>
      <c r="J28" s="1"/>
      <c r="K28" s="1"/>
      <c r="L28" s="11"/>
      <c r="M28" s="1"/>
    </row>
    <row r="29" spans="1:13" x14ac:dyDescent="0.3">
      <c r="A29" s="16" t="str">
        <f>Parts!M2</f>
        <v>Long cut salmon</v>
      </c>
      <c r="B29" s="10"/>
      <c r="C29" s="1"/>
      <c r="D29" s="1"/>
      <c r="E29" s="1"/>
      <c r="F29" s="1"/>
      <c r="G29" s="1"/>
      <c r="H29" s="1">
        <v>2</v>
      </c>
      <c r="I29" s="1"/>
      <c r="J29" s="1"/>
      <c r="K29" s="1"/>
      <c r="L29" s="11"/>
      <c r="M29" s="1"/>
    </row>
    <row r="30" spans="1:13" x14ac:dyDescent="0.3">
      <c r="A30" s="16" t="str">
        <f>Parts!N2</f>
        <v>Salmon sashimi</v>
      </c>
      <c r="B30" s="10"/>
      <c r="C30" s="1"/>
      <c r="D30" s="1"/>
      <c r="E30" s="1"/>
      <c r="F30" s="1"/>
      <c r="G30" s="1"/>
      <c r="H30" s="1">
        <v>2</v>
      </c>
      <c r="I30" s="1"/>
      <c r="J30" s="1"/>
      <c r="K30" s="1"/>
      <c r="L30" s="11"/>
      <c r="M30" s="1"/>
    </row>
    <row r="31" spans="1:13" x14ac:dyDescent="0.3">
      <c r="A31" s="16" t="str">
        <f>Parts!O2</f>
        <v>Washed salmon roe</v>
      </c>
      <c r="B31" s="10"/>
      <c r="C31" s="1"/>
      <c r="D31" s="1"/>
      <c r="E31" s="1"/>
      <c r="F31" s="1"/>
      <c r="G31" s="1"/>
      <c r="H31" s="1"/>
      <c r="I31" s="1">
        <v>2</v>
      </c>
      <c r="J31" s="1"/>
      <c r="K31" s="1"/>
      <c r="L31" s="11"/>
      <c r="M31" s="1"/>
    </row>
    <row r="32" spans="1:13" x14ac:dyDescent="0.3">
      <c r="A32" s="16" t="str">
        <f>Parts!P2</f>
        <v>Flatfish sashimi</v>
      </c>
      <c r="B32" s="10"/>
      <c r="C32" s="1"/>
      <c r="D32" s="1"/>
      <c r="E32" s="1"/>
      <c r="F32" s="1"/>
      <c r="G32" s="1"/>
      <c r="H32" s="1"/>
      <c r="I32" s="1"/>
      <c r="J32" s="1">
        <v>2</v>
      </c>
      <c r="K32" s="1"/>
      <c r="L32" s="11"/>
      <c r="M32" s="1"/>
    </row>
    <row r="33" spans="1:20" x14ac:dyDescent="0.3">
      <c r="A33" s="16" t="str">
        <f>Parts!Q2</f>
        <v>Engawa
(Flatfish fin)</v>
      </c>
      <c r="B33" s="10"/>
      <c r="C33" s="1"/>
      <c r="D33" s="1"/>
      <c r="E33" s="1"/>
      <c r="F33" s="1"/>
      <c r="G33" s="1"/>
      <c r="H33" s="1"/>
      <c r="I33" s="1"/>
      <c r="J33" s="1">
        <v>3</v>
      </c>
      <c r="K33" s="1"/>
      <c r="L33" s="11"/>
      <c r="M33" s="1"/>
    </row>
    <row r="34" spans="1:20" x14ac:dyDescent="0.3">
      <c r="A34" s="16" t="str">
        <f>Parts!R2</f>
        <v>Cooked eel</v>
      </c>
      <c r="B34" s="10"/>
      <c r="C34" s="1"/>
      <c r="D34" s="1"/>
      <c r="E34" s="1"/>
      <c r="F34" s="1"/>
      <c r="G34" s="1"/>
      <c r="H34" s="1"/>
      <c r="I34" s="1"/>
      <c r="J34" s="1"/>
      <c r="K34" s="1">
        <v>2</v>
      </c>
      <c r="L34" s="11"/>
      <c r="M34" s="1"/>
    </row>
    <row r="35" spans="1:20" ht="15" customHeight="1" x14ac:dyDescent="0.3">
      <c r="A35" s="16" t="str">
        <f>Parts!S2</f>
        <v>Butterfly Shrimp</v>
      </c>
      <c r="B35" s="10"/>
      <c r="C35" s="1"/>
      <c r="D35" s="1"/>
      <c r="E35" s="1"/>
      <c r="F35" s="1"/>
      <c r="G35" s="1"/>
      <c r="H35" s="1"/>
      <c r="I35" s="1"/>
      <c r="J35" s="1"/>
      <c r="K35" s="1"/>
      <c r="L35" s="11">
        <v>2</v>
      </c>
      <c r="M35" s="1"/>
    </row>
    <row r="36" spans="1:20" ht="15" customHeight="1" x14ac:dyDescent="0.3">
      <c r="A36" s="17" t="str">
        <f>Parts!T2</f>
        <v>Long Shrimp</v>
      </c>
      <c r="B36" s="12"/>
      <c r="C36" s="13"/>
      <c r="D36" s="13"/>
      <c r="E36" s="13"/>
      <c r="F36" s="13"/>
      <c r="G36" s="13"/>
      <c r="H36" s="13"/>
      <c r="I36" s="13"/>
      <c r="J36" s="13"/>
      <c r="K36" s="13"/>
      <c r="L36" s="14">
        <v>2</v>
      </c>
      <c r="M36" s="1"/>
    </row>
    <row r="38" spans="1:20" x14ac:dyDescent="0.3">
      <c r="A38" s="123" t="s">
        <v>47</v>
      </c>
      <c r="B38" s="124"/>
      <c r="C38" s="124"/>
      <c r="D38" s="124"/>
      <c r="E38" s="124"/>
      <c r="F38" s="124"/>
      <c r="G38" s="124"/>
      <c r="H38" s="124"/>
      <c r="I38" s="124"/>
      <c r="J38" s="124"/>
      <c r="K38" s="124"/>
      <c r="L38" s="124"/>
      <c r="M38" s="124"/>
      <c r="N38" s="124"/>
      <c r="O38" s="124"/>
      <c r="P38" s="124"/>
      <c r="Q38" s="124"/>
      <c r="R38" s="124"/>
      <c r="S38" s="124"/>
      <c r="T38" s="125"/>
    </row>
    <row r="39" spans="1:20" ht="43.2" x14ac:dyDescent="0.3">
      <c r="A39" s="29"/>
      <c r="B39" s="98" t="str">
        <f>Parts!B2</f>
        <v>Cooked rice</v>
      </c>
      <c r="C39" s="99" t="str">
        <f>Parts!C2</f>
        <v>Fry Batter</v>
      </c>
      <c r="D39" s="99" t="str">
        <f>Parts!D2</f>
        <v>Tempura Batter</v>
      </c>
      <c r="E39" s="99" t="str">
        <f>Parts!E2</f>
        <v>Seasonned seaweed</v>
      </c>
      <c r="F39" s="99" t="str">
        <f>Parts!F2</f>
        <v>Tamagoyaki (Cooked egg)</v>
      </c>
      <c r="G39" s="99" t="str">
        <f>Parts!G2</f>
        <v>Thin cut cucumber</v>
      </c>
      <c r="H39" s="99" t="str">
        <f>Parts!H2</f>
        <v>Long cut cucumber</v>
      </c>
      <c r="I39" s="99" t="str">
        <f>Parts!I2</f>
        <v>Diced tuna</v>
      </c>
      <c r="J39" s="99" t="str">
        <f>Parts!J2</f>
        <v>Long cut tuna</v>
      </c>
      <c r="K39" s="99" t="str">
        <f>Parts!K2</f>
        <v>Tuna sashimi</v>
      </c>
      <c r="L39" s="99" t="str">
        <f>Parts!L2</f>
        <v>Diced salmon</v>
      </c>
      <c r="M39" s="99" t="str">
        <f>Parts!M2</f>
        <v>Long cut salmon</v>
      </c>
      <c r="N39" s="99" t="str">
        <f>Parts!N2</f>
        <v>Salmon sashimi</v>
      </c>
      <c r="O39" s="99" t="str">
        <f>Parts!O2</f>
        <v>Washed salmon roe</v>
      </c>
      <c r="P39" s="99" t="str">
        <f>Parts!P2</f>
        <v>Flatfish sashimi</v>
      </c>
      <c r="Q39" s="99" t="str">
        <f>Parts!Q2</f>
        <v>Engawa
(Flatfish fin)</v>
      </c>
      <c r="R39" s="99" t="str">
        <f>Parts!R2</f>
        <v>Cooked eel</v>
      </c>
      <c r="S39" s="99" t="str">
        <f>Parts!S2</f>
        <v>Butterfly Shrimp</v>
      </c>
      <c r="T39" s="100" t="str">
        <f>Parts!T2</f>
        <v>Long Shrimp</v>
      </c>
    </row>
    <row r="40" spans="1:20" ht="15" customHeight="1" x14ac:dyDescent="0.3">
      <c r="A40" s="85" t="str">
        <f>Products!B2</f>
        <v>Tamago(egg) sushi</v>
      </c>
      <c r="B40" s="86">
        <v>10</v>
      </c>
      <c r="C40" s="41"/>
      <c r="D40" s="41"/>
      <c r="E40" s="41">
        <v>1</v>
      </c>
      <c r="F40" s="41">
        <v>8</v>
      </c>
      <c r="G40" s="41"/>
      <c r="H40" s="41"/>
      <c r="I40" s="41"/>
      <c r="J40" s="41"/>
      <c r="K40" s="41"/>
      <c r="L40" s="41"/>
      <c r="M40" s="41"/>
      <c r="N40" s="41"/>
      <c r="O40" s="41"/>
      <c r="P40" s="41"/>
      <c r="Q40" s="41"/>
      <c r="R40" s="42"/>
      <c r="S40" s="42"/>
      <c r="T40" s="87"/>
    </row>
    <row r="41" spans="1:20" ht="15" customHeight="1" x14ac:dyDescent="0.3">
      <c r="A41" s="79" t="str">
        <f>Products!C2</f>
        <v>Tuna nigiri</v>
      </c>
      <c r="B41" s="65">
        <v>10</v>
      </c>
      <c r="C41" s="25"/>
      <c r="D41" s="25"/>
      <c r="E41" s="25"/>
      <c r="F41" s="25"/>
      <c r="G41" s="25"/>
      <c r="H41" s="25"/>
      <c r="I41" s="25"/>
      <c r="J41" s="25"/>
      <c r="K41" s="25">
        <v>8</v>
      </c>
      <c r="L41" s="25"/>
      <c r="M41" s="25"/>
      <c r="N41" s="25"/>
      <c r="O41" s="25"/>
      <c r="P41" s="25"/>
      <c r="Q41" s="25"/>
      <c r="R41" s="31"/>
      <c r="S41" s="31"/>
      <c r="T41" s="66"/>
    </row>
    <row r="42" spans="1:20" ht="15" customHeight="1" x14ac:dyDescent="0.3">
      <c r="A42" s="79" t="str">
        <f>Products!D2</f>
        <v>Salmon nigiri</v>
      </c>
      <c r="B42" s="65">
        <v>10</v>
      </c>
      <c r="C42" s="25"/>
      <c r="D42" s="25"/>
      <c r="E42" s="25"/>
      <c r="F42" s="25"/>
      <c r="G42" s="25"/>
      <c r="H42" s="25"/>
      <c r="I42" s="25"/>
      <c r="J42" s="25"/>
      <c r="K42" s="25"/>
      <c r="L42" s="25"/>
      <c r="M42" s="25"/>
      <c r="N42" s="25">
        <v>8</v>
      </c>
      <c r="O42" s="25"/>
      <c r="P42" s="25"/>
      <c r="Q42" s="25"/>
      <c r="R42" s="31"/>
      <c r="S42" s="31"/>
      <c r="T42" s="66"/>
    </row>
    <row r="43" spans="1:20" ht="15" customHeight="1" x14ac:dyDescent="0.3">
      <c r="A43" s="79" t="str">
        <f>Products!E2</f>
        <v>Flatfish nigiri</v>
      </c>
      <c r="B43" s="65">
        <v>10</v>
      </c>
      <c r="C43" s="25"/>
      <c r="D43" s="25"/>
      <c r="E43" s="25"/>
      <c r="F43" s="25"/>
      <c r="G43" s="25"/>
      <c r="H43" s="25"/>
      <c r="I43" s="25"/>
      <c r="J43" s="25"/>
      <c r="K43" s="25"/>
      <c r="L43" s="25"/>
      <c r="M43" s="25"/>
      <c r="N43" s="25"/>
      <c r="O43" s="25"/>
      <c r="P43" s="25">
        <v>8</v>
      </c>
      <c r="Q43" s="25"/>
      <c r="R43" s="31"/>
      <c r="S43" s="31"/>
      <c r="T43" s="66"/>
    </row>
    <row r="44" spans="1:20" ht="15" customHeight="1" x14ac:dyDescent="0.3">
      <c r="A44" s="79" t="str">
        <f>Products!F2</f>
        <v>Engawa
(flatfish fin) nigiri</v>
      </c>
      <c r="B44" s="65">
        <v>10</v>
      </c>
      <c r="C44" s="25"/>
      <c r="D44" s="25"/>
      <c r="E44" s="25"/>
      <c r="F44" s="25"/>
      <c r="G44" s="25"/>
      <c r="H44" s="25"/>
      <c r="I44" s="25"/>
      <c r="J44" s="25"/>
      <c r="K44" s="25"/>
      <c r="L44" s="25"/>
      <c r="M44" s="25"/>
      <c r="N44" s="25"/>
      <c r="O44" s="25"/>
      <c r="P44" s="25"/>
      <c r="Q44" s="25">
        <v>8</v>
      </c>
      <c r="R44" s="31"/>
      <c r="S44" s="31"/>
      <c r="T44" s="66"/>
    </row>
    <row r="45" spans="1:20" ht="15" customHeight="1" x14ac:dyDescent="0.3">
      <c r="A45" s="79" t="str">
        <f>Products!G2</f>
        <v>Shrimp nigiri</v>
      </c>
      <c r="B45" s="65">
        <v>10</v>
      </c>
      <c r="C45" s="25"/>
      <c r="D45" s="25"/>
      <c r="E45" s="25"/>
      <c r="F45" s="25"/>
      <c r="G45" s="25"/>
      <c r="H45" s="25"/>
      <c r="I45" s="25"/>
      <c r="J45" s="25"/>
      <c r="K45" s="25"/>
      <c r="L45" s="25"/>
      <c r="M45" s="25"/>
      <c r="N45" s="25"/>
      <c r="O45" s="25"/>
      <c r="P45" s="25"/>
      <c r="Q45" s="25"/>
      <c r="R45" s="31"/>
      <c r="S45" s="31">
        <v>8</v>
      </c>
      <c r="T45" s="66"/>
    </row>
    <row r="46" spans="1:20" ht="15" customHeight="1" x14ac:dyDescent="0.3">
      <c r="A46" s="79" t="str">
        <f>Products!H2</f>
        <v>Eel nigiri</v>
      </c>
      <c r="B46" s="65">
        <v>10</v>
      </c>
      <c r="C46" s="25"/>
      <c r="D46" s="25"/>
      <c r="E46" s="25">
        <v>1</v>
      </c>
      <c r="F46" s="25"/>
      <c r="G46" s="25"/>
      <c r="H46" s="25"/>
      <c r="I46" s="25"/>
      <c r="J46" s="25"/>
      <c r="K46" s="25"/>
      <c r="L46" s="25"/>
      <c r="M46" s="25"/>
      <c r="N46" s="25"/>
      <c r="O46" s="25"/>
      <c r="P46" s="25"/>
      <c r="Q46" s="25"/>
      <c r="R46" s="31">
        <v>8</v>
      </c>
      <c r="S46" s="31"/>
      <c r="T46" s="66"/>
    </row>
    <row r="47" spans="1:20" ht="15" customHeight="1" x14ac:dyDescent="0.3">
      <c r="A47" s="80" t="str">
        <f>Products!I2</f>
        <v>Tiger roll</v>
      </c>
      <c r="B47" s="67">
        <v>15</v>
      </c>
      <c r="C47" s="26"/>
      <c r="D47" s="26"/>
      <c r="E47" s="26"/>
      <c r="F47" s="26"/>
      <c r="G47" s="26"/>
      <c r="H47" s="26">
        <v>5</v>
      </c>
      <c r="I47" s="26"/>
      <c r="J47" s="26">
        <v>2</v>
      </c>
      <c r="K47" s="26"/>
      <c r="L47" s="26"/>
      <c r="M47" s="26">
        <v>2</v>
      </c>
      <c r="N47" s="26"/>
      <c r="O47" s="26"/>
      <c r="P47" s="26"/>
      <c r="Q47" s="26"/>
      <c r="R47" s="32"/>
      <c r="S47" s="32">
        <v>4</v>
      </c>
      <c r="T47" s="68">
        <v>2</v>
      </c>
    </row>
    <row r="48" spans="1:20" ht="15" customHeight="1" x14ac:dyDescent="0.3">
      <c r="A48" s="80" t="str">
        <f>Products!J2</f>
        <v>Tuna roll</v>
      </c>
      <c r="B48" s="67">
        <v>15</v>
      </c>
      <c r="C48" s="26"/>
      <c r="D48" s="26"/>
      <c r="E48" s="26"/>
      <c r="F48" s="26"/>
      <c r="G48" s="26"/>
      <c r="H48" s="26">
        <v>5</v>
      </c>
      <c r="I48" s="26"/>
      <c r="J48" s="26">
        <v>10</v>
      </c>
      <c r="K48" s="26"/>
      <c r="L48" s="26"/>
      <c r="M48" s="26"/>
      <c r="N48" s="26"/>
      <c r="O48" s="26"/>
      <c r="P48" s="26"/>
      <c r="Q48" s="26"/>
      <c r="R48" s="32"/>
      <c r="S48" s="32"/>
      <c r="T48" s="68"/>
    </row>
    <row r="49" spans="1:20" ht="15" customHeight="1" x14ac:dyDescent="0.3">
      <c r="A49" s="80" t="str">
        <f>Products!K2</f>
        <v>Salmon roll</v>
      </c>
      <c r="B49" s="67">
        <v>15</v>
      </c>
      <c r="C49" s="26"/>
      <c r="D49" s="26"/>
      <c r="E49" s="26"/>
      <c r="F49" s="26"/>
      <c r="G49" s="26"/>
      <c r="H49" s="26">
        <v>5</v>
      </c>
      <c r="I49" s="26"/>
      <c r="J49" s="26"/>
      <c r="K49" s="26"/>
      <c r="L49" s="26"/>
      <c r="M49" s="26">
        <v>10</v>
      </c>
      <c r="N49" s="26"/>
      <c r="O49" s="26"/>
      <c r="P49" s="26"/>
      <c r="Q49" s="26"/>
      <c r="R49" s="32"/>
      <c r="S49" s="32"/>
      <c r="T49" s="68"/>
    </row>
    <row r="50" spans="1:20" ht="15" customHeight="1" x14ac:dyDescent="0.3">
      <c r="A50" s="80" t="str">
        <f>Products!L2</f>
        <v>Eel roll</v>
      </c>
      <c r="B50" s="67">
        <v>15</v>
      </c>
      <c r="C50" s="26"/>
      <c r="D50" s="26"/>
      <c r="E50" s="26"/>
      <c r="F50" s="26"/>
      <c r="G50" s="26"/>
      <c r="H50" s="26">
        <v>5</v>
      </c>
      <c r="I50" s="26"/>
      <c r="J50" s="26"/>
      <c r="K50" s="26"/>
      <c r="L50" s="26"/>
      <c r="M50" s="26"/>
      <c r="N50" s="26"/>
      <c r="O50" s="26"/>
      <c r="P50" s="26"/>
      <c r="Q50" s="26"/>
      <c r="R50" s="32">
        <v>10</v>
      </c>
      <c r="S50" s="32"/>
      <c r="T50" s="68"/>
    </row>
    <row r="51" spans="1:20" ht="15" customHeight="1" x14ac:dyDescent="0.3">
      <c r="A51" s="81" t="str">
        <f>Products!M2</f>
        <v>Kappa maki (Cucumber maki)</v>
      </c>
      <c r="B51" s="69">
        <v>10</v>
      </c>
      <c r="C51" s="27"/>
      <c r="D51" s="27"/>
      <c r="E51" s="27">
        <v>10</v>
      </c>
      <c r="F51" s="27"/>
      <c r="G51" s="27"/>
      <c r="H51" s="27">
        <v>20</v>
      </c>
      <c r="I51" s="27"/>
      <c r="J51" s="27"/>
      <c r="K51" s="27"/>
      <c r="L51" s="27"/>
      <c r="M51" s="27"/>
      <c r="N51" s="27"/>
      <c r="O51" s="27"/>
      <c r="P51" s="27"/>
      <c r="Q51" s="27"/>
      <c r="R51" s="33"/>
      <c r="S51" s="33"/>
      <c r="T51" s="70"/>
    </row>
    <row r="52" spans="1:20" ht="15" customHeight="1" x14ac:dyDescent="0.3">
      <c r="A52" s="81" t="str">
        <f>Products!N2</f>
        <v>Tuna maki</v>
      </c>
      <c r="B52" s="69">
        <v>10</v>
      </c>
      <c r="C52" s="27"/>
      <c r="D52" s="27"/>
      <c r="E52" s="27">
        <v>10</v>
      </c>
      <c r="F52" s="27"/>
      <c r="G52" s="27"/>
      <c r="H52" s="27">
        <v>10</v>
      </c>
      <c r="I52" s="27"/>
      <c r="J52" s="27">
        <v>10</v>
      </c>
      <c r="K52" s="27"/>
      <c r="L52" s="27"/>
      <c r="M52" s="27"/>
      <c r="N52" s="27"/>
      <c r="O52" s="27"/>
      <c r="P52" s="27"/>
      <c r="Q52" s="27"/>
      <c r="R52" s="33"/>
      <c r="S52" s="33"/>
      <c r="T52" s="70"/>
    </row>
    <row r="53" spans="1:20" ht="15" customHeight="1" x14ac:dyDescent="0.3">
      <c r="A53" s="81" t="str">
        <f>Products!O2</f>
        <v>Salmon maki</v>
      </c>
      <c r="B53" s="69">
        <v>10</v>
      </c>
      <c r="C53" s="27"/>
      <c r="D53" s="27"/>
      <c r="E53" s="27">
        <v>10</v>
      </c>
      <c r="F53" s="27"/>
      <c r="G53" s="27"/>
      <c r="H53" s="27">
        <v>10</v>
      </c>
      <c r="I53" s="27"/>
      <c r="J53" s="27"/>
      <c r="K53" s="27"/>
      <c r="L53" s="27"/>
      <c r="M53" s="27">
        <v>10</v>
      </c>
      <c r="N53" s="27"/>
      <c r="O53" s="27"/>
      <c r="P53" s="27"/>
      <c r="Q53" s="27"/>
      <c r="R53" s="33"/>
      <c r="S53" s="33"/>
      <c r="T53" s="70"/>
    </row>
    <row r="54" spans="1:20" ht="15" customHeight="1" x14ac:dyDescent="0.3">
      <c r="A54" s="81" t="str">
        <f>Products!P2</f>
        <v>Ikura maki (Salmon roe maki)</v>
      </c>
      <c r="B54" s="69">
        <v>10</v>
      </c>
      <c r="C54" s="27"/>
      <c r="D54" s="27"/>
      <c r="E54" s="27">
        <v>10</v>
      </c>
      <c r="F54" s="27"/>
      <c r="G54" s="27"/>
      <c r="H54" s="27">
        <v>10</v>
      </c>
      <c r="I54" s="27"/>
      <c r="J54" s="27"/>
      <c r="K54" s="27"/>
      <c r="L54" s="27"/>
      <c r="M54" s="27"/>
      <c r="N54" s="27"/>
      <c r="O54" s="27">
        <v>10</v>
      </c>
      <c r="P54" s="27"/>
      <c r="Q54" s="27"/>
      <c r="R54" s="33"/>
      <c r="S54" s="33"/>
      <c r="T54" s="70"/>
    </row>
    <row r="55" spans="1:20" ht="15" customHeight="1" x14ac:dyDescent="0.3">
      <c r="A55" s="81" t="str">
        <f>Products!Q2</f>
        <v>Hutomaki
(All the way in roll)</v>
      </c>
      <c r="B55" s="69">
        <v>10</v>
      </c>
      <c r="C55" s="27"/>
      <c r="D55" s="27"/>
      <c r="E55" s="27">
        <v>20</v>
      </c>
      <c r="F55" s="27">
        <v>10</v>
      </c>
      <c r="G55" s="27"/>
      <c r="H55" s="27">
        <v>10</v>
      </c>
      <c r="I55" s="27"/>
      <c r="J55" s="27">
        <v>10</v>
      </c>
      <c r="K55" s="27"/>
      <c r="L55" s="27"/>
      <c r="M55" s="27">
        <v>10</v>
      </c>
      <c r="N55" s="27"/>
      <c r="O55" s="27"/>
      <c r="P55" s="27"/>
      <c r="Q55" s="27"/>
      <c r="R55" s="33">
        <v>5</v>
      </c>
      <c r="S55" s="33"/>
      <c r="T55" s="70"/>
    </row>
    <row r="56" spans="1:20" ht="15" customHeight="1" x14ac:dyDescent="0.3">
      <c r="A56" s="82" t="str">
        <f>Products!R2</f>
        <v>Ahi poke</v>
      </c>
      <c r="B56" s="71"/>
      <c r="C56" s="28"/>
      <c r="D56" s="28"/>
      <c r="E56" s="28"/>
      <c r="F56" s="28"/>
      <c r="G56" s="28">
        <v>10</v>
      </c>
      <c r="H56" s="28"/>
      <c r="I56" s="28">
        <v>10</v>
      </c>
      <c r="J56" s="28"/>
      <c r="K56" s="28"/>
      <c r="L56" s="28">
        <v>10</v>
      </c>
      <c r="M56" s="28"/>
      <c r="N56" s="28"/>
      <c r="O56" s="28"/>
      <c r="P56" s="28"/>
      <c r="Q56" s="28"/>
      <c r="R56" s="34"/>
      <c r="S56" s="34"/>
      <c r="T56" s="72"/>
    </row>
    <row r="57" spans="1:20" ht="15" customHeight="1" x14ac:dyDescent="0.3">
      <c r="A57" s="82" t="str">
        <f>Products!S2</f>
        <v>Salmon poke</v>
      </c>
      <c r="B57" s="71"/>
      <c r="C57" s="28"/>
      <c r="D57" s="28"/>
      <c r="E57" s="28"/>
      <c r="F57" s="28"/>
      <c r="G57" s="28">
        <v>10</v>
      </c>
      <c r="H57" s="28"/>
      <c r="I57" s="28"/>
      <c r="J57" s="28"/>
      <c r="K57" s="28"/>
      <c r="L57" s="28">
        <v>10</v>
      </c>
      <c r="M57" s="28"/>
      <c r="N57" s="28"/>
      <c r="O57" s="28"/>
      <c r="P57" s="28"/>
      <c r="Q57" s="28"/>
      <c r="R57" s="34"/>
      <c r="S57" s="34"/>
      <c r="T57" s="72"/>
    </row>
    <row r="58" spans="1:20" ht="15" customHeight="1" x14ac:dyDescent="0.3">
      <c r="A58" s="83" t="str">
        <f>Products!T2</f>
        <v>Maguro don (Tuna bowl)</v>
      </c>
      <c r="B58" s="73">
        <v>25</v>
      </c>
      <c r="C58" s="24"/>
      <c r="D58" s="24"/>
      <c r="E58" s="24"/>
      <c r="F58" s="24"/>
      <c r="G58" s="24"/>
      <c r="H58" s="24"/>
      <c r="I58" s="24">
        <v>25</v>
      </c>
      <c r="J58" s="24"/>
      <c r="K58" s="24"/>
      <c r="L58" s="24"/>
      <c r="M58" s="24"/>
      <c r="N58" s="24"/>
      <c r="O58" s="24"/>
      <c r="P58" s="24"/>
      <c r="Q58" s="24"/>
      <c r="R58" s="35"/>
      <c r="S58" s="35"/>
      <c r="T58" s="74"/>
    </row>
    <row r="59" spans="1:20" ht="15" customHeight="1" x14ac:dyDescent="0.3">
      <c r="A59" s="83" t="str">
        <f>Products!U2</f>
        <v>Sake don (Salmon bowl)</v>
      </c>
      <c r="B59" s="73">
        <v>25</v>
      </c>
      <c r="C59" s="24"/>
      <c r="D59" s="24"/>
      <c r="E59" s="24"/>
      <c r="F59" s="24"/>
      <c r="G59" s="24"/>
      <c r="H59" s="24"/>
      <c r="I59" s="24"/>
      <c r="J59" s="24"/>
      <c r="K59" s="24"/>
      <c r="L59" s="24">
        <v>25</v>
      </c>
      <c r="M59" s="24"/>
      <c r="N59" s="24"/>
      <c r="O59" s="24"/>
      <c r="P59" s="24"/>
      <c r="Q59" s="24"/>
      <c r="R59" s="35"/>
      <c r="S59" s="35"/>
      <c r="T59" s="74"/>
    </row>
    <row r="60" spans="1:20" ht="15" customHeight="1" x14ac:dyDescent="0.3">
      <c r="A60" s="83" t="str">
        <f>Products!V2</f>
        <v>Unagi don (Eel bowl)</v>
      </c>
      <c r="B60" s="73">
        <v>25</v>
      </c>
      <c r="C60" s="24"/>
      <c r="D60" s="24"/>
      <c r="E60" s="24"/>
      <c r="F60" s="24"/>
      <c r="G60" s="24"/>
      <c r="H60" s="24"/>
      <c r="I60" s="24"/>
      <c r="J60" s="24"/>
      <c r="K60" s="24"/>
      <c r="L60" s="24"/>
      <c r="M60" s="24"/>
      <c r="N60" s="24"/>
      <c r="O60" s="24"/>
      <c r="P60" s="24"/>
      <c r="Q60" s="24"/>
      <c r="R60" s="35">
        <v>20</v>
      </c>
      <c r="S60" s="35"/>
      <c r="T60" s="74"/>
    </row>
    <row r="61" spans="1:20" ht="15" customHeight="1" x14ac:dyDescent="0.3">
      <c r="A61" s="83" t="str">
        <f>Products!W2</f>
        <v>Ebi fry
(Shrimp fry)</v>
      </c>
      <c r="B61" s="73"/>
      <c r="C61" s="24">
        <v>10</v>
      </c>
      <c r="D61" s="24"/>
      <c r="E61" s="24"/>
      <c r="F61" s="24"/>
      <c r="G61" s="24"/>
      <c r="H61" s="24"/>
      <c r="I61" s="24"/>
      <c r="J61" s="24"/>
      <c r="K61" s="24"/>
      <c r="L61" s="24"/>
      <c r="M61" s="24"/>
      <c r="N61" s="24"/>
      <c r="O61" s="24"/>
      <c r="P61" s="24"/>
      <c r="Q61" s="24"/>
      <c r="R61" s="35"/>
      <c r="S61" s="35"/>
      <c r="T61" s="74">
        <v>15</v>
      </c>
    </row>
    <row r="62" spans="1:20" ht="15" customHeight="1" x14ac:dyDescent="0.3">
      <c r="A62" s="83" t="str">
        <f>Products!X2</f>
        <v>Ebi tempura
(Shrimp fry)</v>
      </c>
      <c r="B62" s="73"/>
      <c r="C62" s="24"/>
      <c r="D62" s="24">
        <v>10</v>
      </c>
      <c r="E62" s="24"/>
      <c r="F62" s="24"/>
      <c r="G62" s="24"/>
      <c r="H62" s="24"/>
      <c r="I62" s="24"/>
      <c r="J62" s="24"/>
      <c r="K62" s="24"/>
      <c r="L62" s="24"/>
      <c r="M62" s="24"/>
      <c r="N62" s="24"/>
      <c r="O62" s="24"/>
      <c r="P62" s="24"/>
      <c r="Q62" s="24"/>
      <c r="R62" s="35"/>
      <c r="S62" s="35"/>
      <c r="T62" s="74">
        <v>15</v>
      </c>
    </row>
    <row r="63" spans="1:20" ht="15" customHeight="1" x14ac:dyDescent="0.3">
      <c r="A63" s="83" t="str">
        <f>Products!Y2</f>
        <v>Unagi tempura
(Eel fry)</v>
      </c>
      <c r="B63" s="73"/>
      <c r="C63" s="24"/>
      <c r="D63" s="24">
        <v>10</v>
      </c>
      <c r="E63" s="24"/>
      <c r="F63" s="24"/>
      <c r="G63" s="24"/>
      <c r="H63" s="24"/>
      <c r="I63" s="24"/>
      <c r="J63" s="24"/>
      <c r="K63" s="24"/>
      <c r="L63" s="24"/>
      <c r="M63" s="24"/>
      <c r="N63" s="24"/>
      <c r="O63" s="24"/>
      <c r="P63" s="24"/>
      <c r="Q63" s="24"/>
      <c r="R63" s="35">
        <v>15</v>
      </c>
      <c r="S63" s="35"/>
      <c r="T63" s="74"/>
    </row>
    <row r="64" spans="1:20" ht="15" customHeight="1" x14ac:dyDescent="0.3">
      <c r="A64" s="83" t="str">
        <f>Products!Z2</f>
        <v>Tamago tempura
(Egg fry)</v>
      </c>
      <c r="B64" s="73"/>
      <c r="C64" s="24"/>
      <c r="D64" s="24">
        <v>10</v>
      </c>
      <c r="E64" s="24"/>
      <c r="F64" s="24">
        <v>15</v>
      </c>
      <c r="G64" s="24"/>
      <c r="H64" s="24"/>
      <c r="I64" s="24"/>
      <c r="J64" s="24"/>
      <c r="K64" s="24"/>
      <c r="L64" s="24"/>
      <c r="M64" s="24"/>
      <c r="N64" s="24"/>
      <c r="O64" s="24"/>
      <c r="P64" s="24"/>
      <c r="Q64" s="24"/>
      <c r="R64" s="35"/>
      <c r="S64" s="35"/>
      <c r="T64" s="74"/>
    </row>
    <row r="65" spans="1:20" ht="15" customHeight="1" x14ac:dyDescent="0.3">
      <c r="A65" s="84" t="str">
        <f>Products!AA2</f>
        <v>Tendon
(Fries bowl)</v>
      </c>
      <c r="B65" s="75">
        <v>25</v>
      </c>
      <c r="C65" s="76"/>
      <c r="D65" s="76">
        <v>10</v>
      </c>
      <c r="E65" s="76"/>
      <c r="F65" s="76">
        <v>5</v>
      </c>
      <c r="G65" s="76"/>
      <c r="H65" s="76"/>
      <c r="I65" s="76"/>
      <c r="J65" s="76"/>
      <c r="K65" s="76"/>
      <c r="L65" s="76"/>
      <c r="M65" s="76"/>
      <c r="N65" s="76"/>
      <c r="O65" s="76"/>
      <c r="P65" s="76"/>
      <c r="Q65" s="76"/>
      <c r="R65" s="77">
        <v>5</v>
      </c>
      <c r="S65" s="77"/>
      <c r="T65" s="78">
        <v>5</v>
      </c>
    </row>
  </sheetData>
  <mergeCells count="3">
    <mergeCell ref="A16:L16"/>
    <mergeCell ref="A38:T38"/>
    <mergeCell ref="A2:J2"/>
  </mergeCells>
  <conditionalFormatting sqref="B4:XFD14">
    <cfRule type="colorScale" priority="4">
      <colorScale>
        <cfvo type="min"/>
        <cfvo type="percentile" val="50"/>
        <cfvo type="max"/>
        <color rgb="FF63BE7B"/>
        <color rgb="FFFFEB84"/>
        <color rgb="FFF8696B"/>
      </colorScale>
    </cfRule>
  </conditionalFormatting>
  <conditionalFormatting sqref="A18:XFD36">
    <cfRule type="colorScale" priority="3">
      <colorScale>
        <cfvo type="min"/>
        <cfvo type="percentile" val="50"/>
        <cfvo type="max"/>
        <color rgb="FF63BE7B"/>
        <color rgb="FFFFEB84"/>
        <color rgb="FFF8696B"/>
      </colorScale>
    </cfRule>
  </conditionalFormatting>
  <conditionalFormatting sqref="A40:XFD65">
    <cfRule type="colorScale" priority="2">
      <colorScale>
        <cfvo type="min"/>
        <cfvo type="percentile" val="50"/>
        <cfvo type="max"/>
        <color rgb="FF63BE7B"/>
        <color rgb="FFFFEB84"/>
        <color rgb="FFF8696B"/>
      </colorScale>
    </cfRule>
  </conditionalFormatting>
  <conditionalFormatting sqref="A4:A14">
    <cfRule type="colorScale" priority="1">
      <colorScale>
        <cfvo type="min"/>
        <cfvo type="percentile" val="50"/>
        <cfvo type="max"/>
        <color rgb="FF63BE7B"/>
        <color rgb="FFFFEB84"/>
        <color rgb="FFF8696B"/>
      </colorScale>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153C8-58C0-4A58-83C3-29D3E2284AA1}">
  <dimension ref="B25:AI51"/>
  <sheetViews>
    <sheetView workbookViewId="0">
      <selection activeCell="V41" sqref="V41"/>
    </sheetView>
  </sheetViews>
  <sheetFormatPr defaultRowHeight="14.4" x14ac:dyDescent="0.3"/>
  <sheetData>
    <row r="25" spans="2:7" ht="117.6" customHeight="1" x14ac:dyDescent="0.3"/>
    <row r="26" spans="2:7" ht="14.4" customHeight="1" x14ac:dyDescent="0.3">
      <c r="B26" s="129" t="s">
        <v>79</v>
      </c>
      <c r="C26" s="129"/>
      <c r="D26" s="129"/>
      <c r="E26" s="129"/>
      <c r="F26" s="129"/>
      <c r="G26" s="129"/>
    </row>
    <row r="27" spans="2:7" x14ac:dyDescent="0.3">
      <c r="B27" s="129"/>
      <c r="C27" s="129"/>
      <c r="D27" s="129"/>
      <c r="E27" s="129"/>
      <c r="F27" s="129"/>
      <c r="G27" s="129"/>
    </row>
    <row r="28" spans="2:7" x14ac:dyDescent="0.3">
      <c r="B28" s="129"/>
      <c r="C28" s="129"/>
      <c r="D28" s="129"/>
      <c r="E28" s="129"/>
      <c r="F28" s="129"/>
      <c r="G28" s="129"/>
    </row>
    <row r="29" spans="2:7" x14ac:dyDescent="0.3">
      <c r="B29" s="129"/>
      <c r="C29" s="129"/>
      <c r="D29" s="129"/>
      <c r="E29" s="129"/>
      <c r="F29" s="129"/>
      <c r="G29" s="129"/>
    </row>
    <row r="30" spans="2:7" x14ac:dyDescent="0.3">
      <c r="B30" s="129"/>
      <c r="C30" s="129"/>
      <c r="D30" s="129"/>
      <c r="E30" s="129"/>
      <c r="F30" s="129"/>
      <c r="G30" s="129"/>
    </row>
    <row r="31" spans="2:7" x14ac:dyDescent="0.3">
      <c r="B31" s="129"/>
      <c r="C31" s="129"/>
      <c r="D31" s="129"/>
      <c r="E31" s="129"/>
      <c r="F31" s="129"/>
      <c r="G31" s="129"/>
    </row>
    <row r="32" spans="2:7" x14ac:dyDescent="0.3">
      <c r="B32" s="129"/>
      <c r="C32" s="129"/>
      <c r="D32" s="129"/>
      <c r="E32" s="129"/>
      <c r="F32" s="129"/>
      <c r="G32" s="129"/>
    </row>
    <row r="33" spans="2:35" x14ac:dyDescent="0.3">
      <c r="B33" s="129"/>
      <c r="C33" s="129"/>
      <c r="D33" s="129"/>
      <c r="E33" s="129"/>
      <c r="F33" s="129"/>
      <c r="G33" s="129"/>
    </row>
    <row r="39" spans="2:35" ht="14.4" customHeight="1" x14ac:dyDescent="0.3">
      <c r="U39" s="91"/>
      <c r="V39" s="129" t="s">
        <v>81</v>
      </c>
      <c r="W39" s="129"/>
      <c r="X39" s="129"/>
      <c r="Y39" s="129"/>
      <c r="Z39" s="129"/>
      <c r="AA39" s="129"/>
      <c r="AB39" s="129"/>
      <c r="AC39" s="129"/>
      <c r="AD39" s="129"/>
      <c r="AE39" s="129"/>
      <c r="AF39" s="129"/>
      <c r="AG39" s="91"/>
      <c r="AH39" s="91"/>
      <c r="AI39" s="91"/>
    </row>
    <row r="40" spans="2:35" x14ac:dyDescent="0.3">
      <c r="T40" s="91"/>
      <c r="U40" s="91"/>
      <c r="V40" s="129"/>
      <c r="W40" s="129"/>
      <c r="X40" s="129"/>
      <c r="Y40" s="129"/>
      <c r="Z40" s="129"/>
      <c r="AA40" s="129"/>
      <c r="AB40" s="129"/>
      <c r="AC40" s="129"/>
      <c r="AD40" s="129"/>
      <c r="AE40" s="129"/>
      <c r="AF40" s="129"/>
      <c r="AG40" s="91"/>
      <c r="AH40" s="91"/>
      <c r="AI40" s="91"/>
    </row>
    <row r="41" spans="2:35" x14ac:dyDescent="0.3">
      <c r="T41" s="92"/>
      <c r="U41" s="92"/>
      <c r="V41" s="92"/>
      <c r="W41" s="92"/>
      <c r="X41" s="92"/>
      <c r="Y41" s="92"/>
      <c r="Z41" s="92"/>
      <c r="AA41" s="92"/>
      <c r="AB41" s="92"/>
      <c r="AC41" s="92"/>
      <c r="AD41" s="92"/>
      <c r="AE41" s="92"/>
      <c r="AF41" s="92"/>
      <c r="AG41" s="92"/>
      <c r="AH41" s="92"/>
      <c r="AI41" s="92"/>
    </row>
    <row r="42" spans="2:35" x14ac:dyDescent="0.3">
      <c r="T42" s="92"/>
      <c r="U42" s="92"/>
      <c r="V42" s="92"/>
      <c r="W42" s="92"/>
      <c r="X42" s="92"/>
      <c r="Y42" s="92"/>
      <c r="Z42" s="92"/>
      <c r="AA42" s="92"/>
      <c r="AB42" s="92"/>
      <c r="AC42" s="92"/>
      <c r="AD42" s="92"/>
      <c r="AE42" s="92"/>
      <c r="AF42" s="92"/>
      <c r="AG42" s="92"/>
      <c r="AH42" s="92"/>
      <c r="AI42" s="92"/>
    </row>
    <row r="43" spans="2:35" ht="14.4" customHeight="1" x14ac:dyDescent="0.3">
      <c r="I43" s="129" t="s">
        <v>80</v>
      </c>
      <c r="J43" s="129"/>
      <c r="K43" s="129"/>
      <c r="L43" s="129"/>
      <c r="M43" s="129"/>
      <c r="N43" s="129"/>
      <c r="O43" s="129"/>
      <c r="P43" s="129"/>
      <c r="Q43" s="129"/>
      <c r="R43" s="129"/>
      <c r="T43" s="92"/>
      <c r="U43" s="92"/>
      <c r="V43" s="92"/>
      <c r="W43" s="92"/>
      <c r="X43" s="92"/>
      <c r="Y43" s="92"/>
      <c r="Z43" s="92"/>
      <c r="AA43" s="92"/>
      <c r="AB43" s="92"/>
      <c r="AC43" s="92"/>
      <c r="AD43" s="92"/>
      <c r="AE43" s="92"/>
      <c r="AF43" s="92"/>
      <c r="AG43" s="92"/>
      <c r="AH43" s="92"/>
      <c r="AI43" s="92"/>
    </row>
    <row r="44" spans="2:35" x14ac:dyDescent="0.3">
      <c r="I44" s="129"/>
      <c r="J44" s="129"/>
      <c r="K44" s="129"/>
      <c r="L44" s="129"/>
      <c r="M44" s="129"/>
      <c r="N44" s="129"/>
      <c r="O44" s="129"/>
      <c r="P44" s="129"/>
      <c r="Q44" s="129"/>
      <c r="R44" s="129"/>
      <c r="T44" s="92"/>
      <c r="U44" s="92"/>
      <c r="V44" s="92"/>
      <c r="W44" s="92"/>
      <c r="X44" s="92"/>
      <c r="Y44" s="92"/>
      <c r="Z44" s="92"/>
      <c r="AA44" s="92"/>
      <c r="AB44" s="92"/>
      <c r="AC44" s="92"/>
      <c r="AD44" s="92"/>
      <c r="AE44" s="92"/>
      <c r="AF44" s="92"/>
      <c r="AG44" s="92"/>
      <c r="AH44" s="92"/>
      <c r="AI44" s="92"/>
    </row>
    <row r="45" spans="2:35" x14ac:dyDescent="0.3">
      <c r="I45" s="129"/>
      <c r="J45" s="129"/>
      <c r="K45" s="129"/>
      <c r="L45" s="129"/>
      <c r="M45" s="129"/>
      <c r="N45" s="129"/>
      <c r="O45" s="129"/>
      <c r="P45" s="129"/>
      <c r="Q45" s="129"/>
      <c r="R45" s="129"/>
      <c r="T45" s="92"/>
      <c r="U45" s="92"/>
      <c r="V45" s="92"/>
      <c r="W45" s="92"/>
      <c r="X45" s="92"/>
      <c r="Y45" s="92"/>
      <c r="Z45" s="92"/>
      <c r="AA45" s="92"/>
      <c r="AB45" s="92"/>
      <c r="AC45" s="92"/>
      <c r="AD45" s="92"/>
      <c r="AE45" s="92"/>
      <c r="AF45" s="92"/>
      <c r="AG45" s="92"/>
      <c r="AH45" s="92"/>
      <c r="AI45" s="92"/>
    </row>
    <row r="46" spans="2:35" x14ac:dyDescent="0.3">
      <c r="I46" s="129"/>
      <c r="J46" s="129"/>
      <c r="K46" s="129"/>
      <c r="L46" s="129"/>
      <c r="M46" s="129"/>
      <c r="N46" s="129"/>
      <c r="O46" s="129"/>
      <c r="P46" s="129"/>
      <c r="Q46" s="129"/>
      <c r="R46" s="129"/>
      <c r="T46" s="92"/>
      <c r="U46" s="92"/>
      <c r="V46" s="92"/>
      <c r="W46" s="92"/>
      <c r="X46" s="92"/>
      <c r="Y46" s="92"/>
      <c r="Z46" s="92"/>
      <c r="AA46" s="92"/>
      <c r="AB46" s="92"/>
      <c r="AC46" s="92"/>
      <c r="AD46" s="92"/>
      <c r="AE46" s="92"/>
      <c r="AF46" s="92"/>
      <c r="AG46" s="92"/>
      <c r="AH46" s="92"/>
      <c r="AI46" s="92"/>
    </row>
    <row r="47" spans="2:35" x14ac:dyDescent="0.3">
      <c r="I47" s="91"/>
      <c r="J47" s="91"/>
      <c r="K47" s="91"/>
      <c r="L47" s="91"/>
      <c r="M47" s="91"/>
      <c r="N47" s="91"/>
      <c r="O47" s="91"/>
      <c r="P47" s="91"/>
      <c r="Q47" s="91"/>
      <c r="R47" s="91"/>
      <c r="T47" s="92"/>
      <c r="U47" s="92"/>
      <c r="V47" s="92"/>
      <c r="W47" s="92"/>
      <c r="X47" s="92"/>
      <c r="Y47" s="92"/>
      <c r="Z47" s="92"/>
      <c r="AA47" s="92"/>
      <c r="AB47" s="92"/>
      <c r="AC47" s="92"/>
      <c r="AD47" s="92"/>
      <c r="AE47" s="92"/>
      <c r="AF47" s="92"/>
      <c r="AG47" s="92"/>
      <c r="AH47" s="92"/>
      <c r="AI47" s="92"/>
    </row>
    <row r="48" spans="2:35" x14ac:dyDescent="0.3">
      <c r="I48" s="91"/>
      <c r="J48" s="91"/>
      <c r="K48" s="91"/>
      <c r="L48" s="91"/>
      <c r="M48" s="91"/>
      <c r="N48" s="91"/>
      <c r="O48" s="91"/>
      <c r="P48" s="91"/>
      <c r="Q48" s="91"/>
      <c r="R48" s="91"/>
      <c r="T48" s="92"/>
      <c r="U48" s="92"/>
      <c r="V48" s="92"/>
      <c r="W48" s="92"/>
      <c r="X48" s="92"/>
      <c r="Y48" s="92"/>
      <c r="Z48" s="92"/>
      <c r="AA48" s="92"/>
      <c r="AB48" s="92"/>
      <c r="AC48" s="92"/>
      <c r="AD48" s="92"/>
      <c r="AE48" s="92"/>
      <c r="AF48" s="92"/>
      <c r="AG48" s="92"/>
      <c r="AH48" s="92"/>
      <c r="AI48" s="92"/>
    </row>
    <row r="49" spans="9:35" x14ac:dyDescent="0.3">
      <c r="I49" s="91"/>
      <c r="J49" s="91"/>
      <c r="K49" s="91"/>
      <c r="L49" s="91"/>
      <c r="M49" s="91"/>
      <c r="N49" s="91"/>
      <c r="O49" s="91"/>
      <c r="P49" s="91"/>
      <c r="Q49" s="91"/>
      <c r="R49" s="91"/>
      <c r="T49" s="92"/>
      <c r="U49" s="92"/>
      <c r="V49" s="92"/>
      <c r="W49" s="92"/>
      <c r="X49" s="92"/>
      <c r="Y49" s="92"/>
      <c r="Z49" s="92"/>
      <c r="AA49" s="92"/>
      <c r="AB49" s="92"/>
      <c r="AC49" s="92"/>
      <c r="AD49" s="92"/>
      <c r="AE49" s="92"/>
      <c r="AF49" s="92"/>
      <c r="AG49" s="92"/>
      <c r="AH49" s="92"/>
      <c r="AI49" s="92"/>
    </row>
    <row r="50" spans="9:35" x14ac:dyDescent="0.3">
      <c r="I50" s="91"/>
      <c r="J50" s="91"/>
      <c r="K50" s="91"/>
      <c r="L50" s="91"/>
      <c r="M50" s="91"/>
      <c r="N50" s="91"/>
      <c r="O50" s="91"/>
      <c r="P50" s="91"/>
      <c r="Q50" s="91"/>
      <c r="R50" s="91"/>
      <c r="T50" s="92"/>
      <c r="U50" s="92"/>
      <c r="V50" s="92"/>
      <c r="W50" s="92"/>
      <c r="X50" s="92"/>
      <c r="Y50" s="92"/>
      <c r="Z50" s="92"/>
      <c r="AA50" s="92"/>
      <c r="AB50" s="92"/>
      <c r="AC50" s="92"/>
      <c r="AD50" s="92"/>
      <c r="AE50" s="92"/>
      <c r="AF50" s="92"/>
      <c r="AG50" s="92"/>
      <c r="AH50" s="92"/>
      <c r="AI50" s="92"/>
    </row>
    <row r="51" spans="9:35" x14ac:dyDescent="0.3">
      <c r="I51" s="91"/>
      <c r="J51" s="91"/>
      <c r="K51" s="91"/>
      <c r="L51" s="91"/>
      <c r="M51" s="91"/>
      <c r="N51" s="91"/>
      <c r="O51" s="91"/>
      <c r="P51" s="91"/>
      <c r="Q51" s="91"/>
      <c r="R51" s="91"/>
    </row>
  </sheetData>
  <mergeCells count="3">
    <mergeCell ref="I43:R46"/>
    <mergeCell ref="B26:G33"/>
    <mergeCell ref="V39:AF40"/>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1C63D-E01F-4F94-A323-FB7F0310166D}">
  <dimension ref="A1:A6"/>
  <sheetViews>
    <sheetView zoomScaleNormal="100" workbookViewId="0">
      <selection activeCell="A3" sqref="A3"/>
    </sheetView>
  </sheetViews>
  <sheetFormatPr defaultRowHeight="14.4" x14ac:dyDescent="0.3"/>
  <cols>
    <col min="1" max="1" width="164.88671875" customWidth="1"/>
  </cols>
  <sheetData>
    <row r="1" spans="1:1" s="4" customFormat="1" ht="51" customHeight="1" x14ac:dyDescent="0.3">
      <c r="A1" s="22" t="s">
        <v>74</v>
      </c>
    </row>
    <row r="2" spans="1:1" x14ac:dyDescent="0.3">
      <c r="A2" s="5" t="s">
        <v>75</v>
      </c>
    </row>
    <row r="3" spans="1:1" ht="115.2" x14ac:dyDescent="0.3">
      <c r="A3" s="22" t="s">
        <v>76</v>
      </c>
    </row>
    <row r="4" spans="1:1" ht="43.2" x14ac:dyDescent="0.3">
      <c r="A4" s="5" t="s">
        <v>77</v>
      </c>
    </row>
    <row r="5" spans="1:1" ht="86.4" x14ac:dyDescent="0.3">
      <c r="A5" s="5" t="s">
        <v>78</v>
      </c>
    </row>
    <row r="6" spans="1:1" x14ac:dyDescent="0.3">
      <c r="A6"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Progression</vt:lpstr>
      <vt:lpstr>Rewards</vt:lpstr>
      <vt:lpstr>Raw Materials</vt:lpstr>
      <vt:lpstr>Refined Materials</vt:lpstr>
      <vt:lpstr>Parts</vt:lpstr>
      <vt:lpstr>Products</vt:lpstr>
      <vt:lpstr>Data</vt:lpstr>
      <vt:lpstr>Charts</vt:lpstr>
      <vt:lpstr>Design Intention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Benjamin Ellinger</dc:creator>
  <cp:keywords/>
  <dc:description/>
  <cp:lastModifiedBy>YongWon Cho</cp:lastModifiedBy>
  <cp:revision/>
  <dcterms:created xsi:type="dcterms:W3CDTF">2015-06-05T18:17:20Z</dcterms:created>
  <dcterms:modified xsi:type="dcterms:W3CDTF">2023-02-17T09:02:36Z</dcterms:modified>
  <cp:category/>
  <cp:contentStatus/>
</cp:coreProperties>
</file>